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2019\"/>
    </mc:Choice>
  </mc:AlternateContent>
  <bookViews>
    <workbookView xWindow="930" yWindow="3600" windowWidth="20490" windowHeight="6555"/>
  </bookViews>
  <sheets>
    <sheet name="POI 2019 " sheetId="24" r:id="rId1"/>
    <sheet name="Presupuesto " sheetId="26" state="hidden" r:id="rId2"/>
    <sheet name="Presupuesto 2016" sheetId="25" state="hidden" r:id="rId3"/>
    <sheet name="POI DPI 2015" sheetId="16" state="hidden" r:id="rId4"/>
    <sheet name="Presup DPI 2015" sheetId="17" state="hidden" r:id="rId5"/>
    <sheet name="Modificación 2015" sheetId="23" state="hidden" r:id="rId6"/>
  </sheets>
  <externalReferences>
    <externalReference r:id="rId7"/>
    <externalReference r:id="rId8"/>
    <externalReference r:id="rId9"/>
  </externalReferences>
  <definedNames>
    <definedName name="_xlnm.Print_Area" localSheetId="0">'POI 2019 '!$A$1:$M$18</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0">'POI 2019 '!$1:$7</definedName>
    <definedName name="_xlnm.Print_Titles" localSheetId="3">'POI DPI 2015'!$1:$7</definedName>
  </definedNames>
  <calcPr calcId="152511"/>
</workbook>
</file>

<file path=xl/calcChain.xml><?xml version="1.0" encoding="utf-8"?>
<calcChain xmlns="http://schemas.openxmlformats.org/spreadsheetml/2006/main">
  <c r="L16" i="24" l="1"/>
  <c r="L18" i="24" s="1"/>
  <c r="L10" i="24"/>
  <c r="L8" i="24"/>
  <c r="E21" i="26" l="1"/>
  <c r="E25" i="26"/>
  <c r="F25" i="26" s="1"/>
  <c r="E28" i="26"/>
  <c r="E31" i="26"/>
  <c r="F31" i="26" s="1"/>
  <c r="E62" i="26"/>
  <c r="E63" i="26"/>
  <c r="D28" i="25"/>
  <c r="D25" i="25"/>
  <c r="D42" i="25"/>
  <c r="D39" i="25"/>
  <c r="D35" i="25"/>
  <c r="D32" i="25"/>
  <c r="D22" i="25"/>
  <c r="D19" i="25"/>
  <c r="I40" i="23"/>
  <c r="H40" i="23"/>
  <c r="G40" i="23"/>
  <c r="F40" i="23"/>
  <c r="E40" i="23"/>
  <c r="D40" i="23"/>
  <c r="I37" i="23"/>
  <c r="H37" i="23"/>
  <c r="G37" i="23"/>
  <c r="F37" i="23"/>
  <c r="E37" i="23"/>
  <c r="D37" i="23"/>
  <c r="I34" i="23"/>
  <c r="H34" i="23"/>
  <c r="G34" i="23"/>
  <c r="F34" i="23"/>
  <c r="E34" i="23"/>
  <c r="D34" i="23"/>
  <c r="I32" i="23"/>
  <c r="H32" i="23"/>
  <c r="G32" i="23"/>
  <c r="F32" i="23"/>
  <c r="E32" i="23"/>
  <c r="D32" i="23"/>
  <c r="I29" i="23"/>
  <c r="H29" i="23"/>
  <c r="G29" i="23"/>
  <c r="F29" i="23"/>
  <c r="E29" i="23"/>
  <c r="D29" i="23"/>
  <c r="I25" i="23"/>
  <c r="H25" i="23"/>
  <c r="G25" i="23"/>
  <c r="F25" i="23"/>
  <c r="E25" i="23"/>
  <c r="D25" i="23"/>
  <c r="I22" i="23"/>
  <c r="I41" i="23" s="1"/>
  <c r="H22" i="23"/>
  <c r="G22" i="23"/>
  <c r="F22" i="23"/>
  <c r="E22" i="23"/>
  <c r="E41" i="23" s="1"/>
  <c r="D22" i="23"/>
  <c r="D41" i="23" s="1"/>
  <c r="I19" i="23"/>
  <c r="H19" i="23"/>
  <c r="G19" i="23"/>
  <c r="F19" i="23"/>
  <c r="F41" i="23" s="1"/>
  <c r="E19" i="23"/>
  <c r="D19" i="23"/>
  <c r="H41" i="23"/>
  <c r="G41" i="23"/>
  <c r="I40" i="17"/>
  <c r="H40" i="17"/>
  <c r="G40" i="17"/>
  <c r="F40" i="17"/>
  <c r="E40" i="17"/>
  <c r="D40" i="17"/>
  <c r="I37" i="17"/>
  <c r="H37" i="17"/>
  <c r="G37" i="17"/>
  <c r="F37" i="17"/>
  <c r="E37" i="17"/>
  <c r="D37" i="17"/>
  <c r="I34" i="17"/>
  <c r="H34" i="17"/>
  <c r="G34" i="17"/>
  <c r="F34" i="17"/>
  <c r="E34" i="17"/>
  <c r="D34" i="17"/>
  <c r="I32" i="17"/>
  <c r="H32" i="17"/>
  <c r="G32" i="17"/>
  <c r="F32" i="17"/>
  <c r="E32" i="17"/>
  <c r="D32" i="17"/>
  <c r="I29" i="17"/>
  <c r="H29" i="17"/>
  <c r="G29" i="17"/>
  <c r="F29" i="17"/>
  <c r="E29" i="17"/>
  <c r="D29" i="17"/>
  <c r="I25" i="17"/>
  <c r="H25" i="17"/>
  <c r="G25" i="17"/>
  <c r="F25" i="17"/>
  <c r="E25" i="17"/>
  <c r="D25" i="17"/>
  <c r="I22" i="17"/>
  <c r="H22" i="17"/>
  <c r="G22" i="17"/>
  <c r="F22" i="17"/>
  <c r="F41" i="17" s="1"/>
  <c r="E22" i="17"/>
  <c r="D22" i="17"/>
  <c r="I19" i="17"/>
  <c r="I41" i="17" s="1"/>
  <c r="H19" i="17"/>
  <c r="G19" i="17"/>
  <c r="F19" i="17"/>
  <c r="E19" i="17"/>
  <c r="E41" i="17" s="1"/>
  <c r="D19" i="17"/>
  <c r="D41" i="17" s="1"/>
  <c r="N22" i="16"/>
  <c r="N21" i="16"/>
  <c r="N20" i="16"/>
  <c r="N24" i="16" s="1"/>
  <c r="N25" i="16" s="1"/>
  <c r="N19" i="16"/>
  <c r="M17" i="16"/>
  <c r="L17" i="16"/>
  <c r="M16" i="16"/>
  <c r="L16" i="16"/>
  <c r="M13" i="16"/>
  <c r="L13" i="16"/>
  <c r="M12" i="16"/>
  <c r="L12" i="16"/>
  <c r="N12" i="16" s="1"/>
  <c r="M10" i="16"/>
  <c r="L10" i="16"/>
  <c r="M9" i="16"/>
  <c r="L9" i="16"/>
  <c r="M8" i="16"/>
  <c r="L8" i="16"/>
  <c r="H41" i="17"/>
  <c r="G41" i="17"/>
  <c r="N23" i="16"/>
  <c r="N8" i="16" l="1"/>
  <c r="N10" i="16"/>
  <c r="N13" i="16"/>
  <c r="M23" i="16"/>
  <c r="N17" i="16"/>
  <c r="L23" i="16"/>
  <c r="N9" i="16"/>
  <c r="N16" i="16"/>
</calcChain>
</file>

<file path=xl/comments1.xml><?xml version="1.0" encoding="utf-8"?>
<comments xmlns="http://schemas.openxmlformats.org/spreadsheetml/2006/main">
  <authors>
    <author>Kathia</author>
  </authors>
  <commentList>
    <comment ref="D13" authorId="0" shapeId="0">
      <text>
        <r>
          <rPr>
            <b/>
            <sz val="9"/>
            <color indexed="81"/>
            <rFont val="Tahoma"/>
            <family val="2"/>
          </rPr>
          <t>Kathia:</t>
        </r>
        <r>
          <rPr>
            <sz val="9"/>
            <color indexed="81"/>
            <rFont val="Tahoma"/>
            <family val="2"/>
          </rPr>
          <t xml:space="preserve">
Grado de mejora  identificada en el indice general de madurez del sistema control interno por parte de las unidades</t>
        </r>
      </text>
    </comment>
    <comment ref="M13" authorId="0" shapeId="0">
      <text>
        <r>
          <rPr>
            <b/>
            <sz val="9"/>
            <color indexed="81"/>
            <rFont val="Tahoma"/>
            <family val="2"/>
          </rPr>
          <t>Kathia:</t>
        </r>
        <r>
          <rPr>
            <sz val="9"/>
            <color indexed="81"/>
            <rFont val="Tahoma"/>
            <family val="2"/>
          </rPr>
          <t xml:space="preserve">
 Las actividades de seguimiento referidas en el indicador consideran lo siguiente: Correo o bien oficio dirigido al titular subordinado o responsable de la acción con solicitud de descripción y verificación del nivel de atención de la acción de mejora, actividades ejecutadas, acciones pendientes, plazos de  atención, acciones correctivas, requerimientos de ajustes y acuerdos para atender la accón de mejora propuesta.  Considera a su vez correos u bien oficios, recordatorios a las unidades, o bien toda acción que se estime oportuna para aplicar seguimiento y sea posible su evidencia y verificación.</t>
        </r>
      </text>
    </comment>
  </commentList>
</comments>
</file>

<file path=xl/comments2.xml><?xml version="1.0" encoding="utf-8"?>
<comments xmlns="http://schemas.openxmlformats.org/spreadsheetml/2006/main">
  <authors>
    <author>Kathia Hidalgo</author>
  </authors>
  <commentList>
    <comment ref="C23" authorId="0" shapeId="0">
      <text>
        <r>
          <rPr>
            <b/>
            <sz val="9"/>
            <color indexed="81"/>
            <rFont val="Tahoma"/>
            <family val="2"/>
          </rPr>
          <t>Kathia Hidalgo:</t>
        </r>
        <r>
          <rPr>
            <sz val="9"/>
            <color indexed="81"/>
            <rFont val="Tahoma"/>
            <family val="2"/>
          </rPr>
          <t xml:space="preserve">
ROBERTO: SE PODRÍA REQUERIR VIATICOS PARA ELABORAR EL PLAN DE INVERSIÓN SI SE DEBE IR A CAÑAS A OBTENER O PRESENTAR INFORMACIÓN DEL PLAN DE INVERSIÓN O BIEN A OTRAS ZONAS  DEL PAIS. LO HABLAMOS CON JC</t>
        </r>
      </text>
    </comment>
  </commentList>
</comments>
</file>

<file path=xl/sharedStrings.xml><?xml version="1.0" encoding="utf-8"?>
<sst xmlns="http://schemas.openxmlformats.org/spreadsheetml/2006/main" count="601" uniqueCount="262">
  <si>
    <t>Plan Operativo Institucional por Unidad 2015</t>
  </si>
  <si>
    <t>Prioridades:</t>
  </si>
  <si>
    <t>Objetivos Estratégicos:</t>
  </si>
  <si>
    <t>Unidad:</t>
  </si>
  <si>
    <t>Objetivo General</t>
  </si>
  <si>
    <t>Objetivo Específico</t>
  </si>
  <si>
    <t>Meta</t>
  </si>
  <si>
    <t>observaciones</t>
  </si>
  <si>
    <t>Descripción de la Meta</t>
  </si>
  <si>
    <t>Indicador</t>
  </si>
  <si>
    <t>Criterio</t>
  </si>
  <si>
    <t>Fórmula</t>
  </si>
  <si>
    <t>Unidad de medida</t>
  </si>
  <si>
    <t>Programación avance</t>
  </si>
  <si>
    <t>I</t>
  </si>
  <si>
    <t>II</t>
  </si>
  <si>
    <t>III</t>
  </si>
  <si>
    <t>IV</t>
  </si>
  <si>
    <t>Número de acciones de mejora cumplidas</t>
  </si>
  <si>
    <t>Eficacia</t>
  </si>
  <si>
    <t>Unidad</t>
  </si>
  <si>
    <t>Presupuesto 2015 (en colones)</t>
  </si>
  <si>
    <t>Dirección Planificación Institucional</t>
  </si>
  <si>
    <t>Salarios</t>
  </si>
  <si>
    <t>3.1. Facilitar los procesos de prospección, coordinación, y evaluación de las actividades institucionales para el alcance de la visión y el cumplimiento de la misión institucionales.</t>
  </si>
  <si>
    <t>3.1.1.1.1.1. Unitario</t>
  </si>
  <si>
    <t>_</t>
  </si>
  <si>
    <t>3.1.2. Coordinar y articular las relaciones institucionales internas y externas para facilitar la ejecución de las actividades y proyectos programados anualmente.</t>
  </si>
  <si>
    <t>3.1.2.1 Que para el 2015 la institución participe y aproveche de manera efectiva al menos 10 mecanismos de coordinación inter   y al menos 10 mecanismos intra institucionales. (1)</t>
  </si>
  <si>
    <t>3.1.3. Facilitar procesos de formulación, seguimiento y evaluación de la gestión  para conocer el desempeño institucional, rendir cuentas e identificar oportunidades de mejora.</t>
  </si>
  <si>
    <t xml:space="preserve">3.1.3.1 Que para el 2015 se elabore y presente a la Gerencia el Plan Operativo Institucional </t>
  </si>
  <si>
    <t>3.1.3.1.1 Plan Operativo Institucional elaborado y presentado a la Gerencia</t>
  </si>
  <si>
    <t>3.1.3.2.1.Seguimiento trimestral del desempeño y la gestión institucional aplicados</t>
  </si>
  <si>
    <t>3.1.3.2.1.1 Número de evaluaciones de la gestión y desempeño aplicadas</t>
  </si>
  <si>
    <t>3.1.3.2.2. Seguimiento Semestral del desempeño y la gestión para órganos externos aplicados y divulgados</t>
  </si>
  <si>
    <t>3.1.3.2.2.1. Número de evaluaciones del desempeño y la gestión para órganos externos aplicados y divulgados</t>
  </si>
  <si>
    <t>3.1.3.2.3 Evaluación anual del desempeño y la gestión  aplicada</t>
  </si>
  <si>
    <t>3.1.3.2.3.1 Número de evaluaciones  del  desempeño y la gestión  aplicada</t>
  </si>
  <si>
    <t>3.1.3.3. Que para el 2015 se elabore y remitan dos Informes de seguimiento tarifario a la ARESEP</t>
  </si>
  <si>
    <t>3.1.3.3.1  Informes de seguimiento tarifario enviados a ARESEP</t>
  </si>
  <si>
    <t>3.1.3.3.1.1 Número de Informes de seguimiento tarifario enviados a ARESEP</t>
  </si>
  <si>
    <t>3.1.4. Coordinar el proceso de fortalecimiento del  Sistema de Control Interno Institucional (SCII)  para garantizar el cumplimiento de las metas y el adecuado uso de los recursos públicos</t>
  </si>
  <si>
    <t>3.1.4.1. Que en el 2015 se realice una Autoevaluación del SCII y la aplicación del SEVRI  a los objetivos institucionales correspondiente al periodo 2016</t>
  </si>
  <si>
    <t>3.1.4.1.1. Autoevaluación del Sistema de Control Interno Institucional (SCII) aplicada según normativa</t>
  </si>
  <si>
    <t>3.1.4.1.1.1. Número de Informe de Autoevaluación del Sistema de Control Interno Institucional (SCII) aplicada</t>
  </si>
  <si>
    <t>3.1.4.1.2. Sistema de valoración de Riesgo Institucional del periodo 2016 aplicado</t>
  </si>
  <si>
    <t>3.1.4.1.2. Unitario</t>
  </si>
  <si>
    <t xml:space="preserve">3.2. Determinar la calidad del sistema de control interno institucional en cuanto a validez y suficiencia en sus diferentes componentes, para contribuir con ello a su mejoramiento continuo, perfeccionamiento y cumplimiento de la misión, visión y objetivos institucionales, y así promover oportunidades en acciones correctivas para proteger el patrimonio, la eficiencia y la eficacia de las operaciones, confiabilidad de la información y cumplimiento del marco legal.
</t>
  </si>
  <si>
    <t>3.2.1. Fortalecer el sistema de control interno de la unidad mediante la ejecución de acciones de mejora identificadas por medio de la aplicación de la  de Autoevaluación del Sistema de Control Interno para la consecución de lo siguiente: 
1) Proteger y conservar el patrimonio público contra cualquier pérdida, despilfarro, uso indebido, irregularidad o acto ilegal.
2)Exigir confiabilidad y oportunidad de la información.
3) Garantizar eficiencia y eficacia de las operaciones.
4) Cumplir con el ordenamiento juridico y técnico.</t>
  </si>
  <si>
    <t>3.2.1.1. Que para el 2015 se cumplan 2 acciones de mejora de control interno  identificadas en el periodo 2007 al 2012</t>
  </si>
  <si>
    <t xml:space="preserve">3.2.1.1.1. Número de acciones de mejora cumplidas que fueron identificadas por medio del proceso de ASCII  </t>
  </si>
  <si>
    <t>Está  pendiente la tarea de solicitar a las actuales comisiones una presentación en PPT integrarla a la WEB.</t>
  </si>
  <si>
    <t>3.2.1.2. Que para el 2015 se cumplan una acción de mejora de control interno  identificadas en el componente Ambiente de Control evaluado en el 2012</t>
  </si>
  <si>
    <t xml:space="preserve">3.2.1.2.1. Número de acciones de mejora cumplidas que fueron identificadas por medio del proceso de ASCII  </t>
  </si>
  <si>
    <t>3.2.1.2.1.1. Número de acciones de mejora cumplidas</t>
  </si>
  <si>
    <t>Sobre el componente Ambiente de Control está pendiente la "Política de fortalecimiento de los canales formales de comunicación entre las diferentes unidades. Esta política debe ser aprobada y divulgada a nivel institucional.</t>
  </si>
  <si>
    <t>3.2.1.3. Que para el 2015 se cumplan una acción de mejora de control interno  identificadas en el componente Valoración del Riesgo evaluado en el 2013</t>
  </si>
  <si>
    <t xml:space="preserve">3.2.1.3.1. Número de acciones de mejora cumplidas que fueron identificadas por medio del proceso de ASCII  </t>
  </si>
  <si>
    <t>3.2.1.3.1.1. Número de acciones de mejora cumplidas</t>
  </si>
  <si>
    <t>Revisión  del marco normativo SEVRI: Aprobado y divulgado</t>
  </si>
  <si>
    <t xml:space="preserve">3.2.1.4. Que para el 2015 se cumplan 8 acciones de mejora de control interno  identificadas en el componente Actividades de Control evaluado en el 2014 </t>
  </si>
  <si>
    <t xml:space="preserve">3.2.1.4.1. Número de acciones de mejora cumplidas que fueron identificadas por medio del proceso de ASCII  </t>
  </si>
  <si>
    <t>3.2.1.4.1..1 Número de acciones de mejora cumplidas</t>
  </si>
  <si>
    <t>Ver adjunto a esta matriz</t>
  </si>
  <si>
    <t xml:space="preserve">Nota: (1) </t>
  </si>
  <si>
    <r>
      <t xml:space="preserve"> Dentro de los mecanismos</t>
    </r>
    <r>
      <rPr>
        <b/>
        <sz val="11"/>
        <color theme="1"/>
        <rFont val="Franklin Gothic Book"/>
        <family val="2"/>
      </rPr>
      <t xml:space="preserve"> "intra" </t>
    </r>
    <r>
      <rPr>
        <sz val="11"/>
        <color theme="1"/>
        <rFont val="Franklin Gothic Book"/>
        <family val="2"/>
      </rPr>
      <t xml:space="preserve">se considerarán entre otros los siguientes: Sesiones de JD, reuniones de Consejo Técnico, reuniones de personal, talleres de trabajo, software integrados, sesiones de la Comisión de Licitaciones, Comité de Capacitación, Comité de Salud Ocupacional, Comisión de Control Interno, Comisión de Tecnología de Información, reuniones específicas de la Dirección con otras unidades, reuniones del personal de las unidades, elaboración y coordinación de información  sobre el quehacer institucional (tales como Informes,  proyectos (BPIP), Propuestas de mejora de los servicios para distintas dependencias. </t>
    </r>
  </si>
  <si>
    <r>
      <t>Dentro de los mecanismos</t>
    </r>
    <r>
      <rPr>
        <b/>
        <sz val="11"/>
        <color theme="1"/>
        <rFont val="Franklin Gothic Book"/>
        <family val="2"/>
      </rPr>
      <t xml:space="preserve"> "inter" </t>
    </r>
    <r>
      <rPr>
        <sz val="11"/>
        <color theme="1"/>
        <rFont val="Franklin Gothic Book"/>
        <family val="2"/>
      </rPr>
      <t>se considerarán entre otros los siguientes:  Sesiones de Consejo de Gobierno, Sesiones de el CAN, los Comités Sectoriales Regionales Agropecuarios, Consejo de Desarrollo Rural Territorial, Sesiones de COTECSA, Comisiones de alto nivel, espacios de representación nacional e internacional,  Comités de Cuenca, Consejos Cantonales interinstitucionales, Consejos Regionales de Desarrollo.</t>
    </r>
  </si>
  <si>
    <t>Descripción</t>
  </si>
  <si>
    <t>Ejecutado</t>
  </si>
  <si>
    <t>Viáticos dentro del país</t>
  </si>
  <si>
    <t>Equipo de comunicación</t>
  </si>
  <si>
    <t>CUENTA</t>
  </si>
  <si>
    <t>PRESUPUESTO</t>
  </si>
  <si>
    <t>EJECUTADO</t>
  </si>
  <si>
    <t>DISPONIBLE</t>
  </si>
  <si>
    <t>1-01-03-0-003-000-0-01-01</t>
  </si>
  <si>
    <t>Sueldos para cargos fijos</t>
  </si>
  <si>
    <t>1-01-03-0-003-000-0-03-01</t>
  </si>
  <si>
    <t>Retribución por años servidos</t>
  </si>
  <si>
    <t>1-01-03-0-003-000-0-03-02</t>
  </si>
  <si>
    <t>Restricción al ejercicio liberal de la p</t>
  </si>
  <si>
    <t>1-01-03-0-003-000-0-03-03</t>
  </si>
  <si>
    <t>Decimotercer mes</t>
  </si>
  <si>
    <t>1-01-03-0-003-000-0-03-04</t>
  </si>
  <si>
    <t>Salario escolar</t>
  </si>
  <si>
    <t>1-01-03-0-003-000-0-03-99</t>
  </si>
  <si>
    <t>Otros incentivos salariales</t>
  </si>
  <si>
    <t>1-01-03-0-003-000-0-04-01</t>
  </si>
  <si>
    <t>Contribución Patronal al Seguro de Salud</t>
  </si>
  <si>
    <t>1-01-03-0-003-000-0-04-03</t>
  </si>
  <si>
    <t>Contribución Patronal al Inst. Nac. de A</t>
  </si>
  <si>
    <t>1-01-03-0-003-000-0-04-04</t>
  </si>
  <si>
    <t>Contribucion Patronal FODESAF</t>
  </si>
  <si>
    <t>1-01-03-0-003-000-0-04-05</t>
  </si>
  <si>
    <t>Contrib. Patronal al Banco Popular y de</t>
  </si>
  <si>
    <t>1-01-03-0-003-000-0-05-01</t>
  </si>
  <si>
    <t>Contribución Patronal al Seguro Pension</t>
  </si>
  <si>
    <t>1-01-03-0-003-000-0-05-02</t>
  </si>
  <si>
    <t>Aporte Pat al Régimen Obligat Pensione</t>
  </si>
  <si>
    <t>1-01-03-0-003-000-0-05-03</t>
  </si>
  <si>
    <t>Aporte Patronal al Fondo de Capitalizaci</t>
  </si>
  <si>
    <t>1-01-03-0-003-000-0-05-04</t>
  </si>
  <si>
    <t>Contrib. Pat. a otros Fondos Administ. X</t>
  </si>
  <si>
    <t>1-01-03-0-003-000-0-05-05</t>
  </si>
  <si>
    <t>Contrib. Pat. a fondos administrados X e</t>
  </si>
  <si>
    <t>1-01-03-0-003-001-1-05-02</t>
  </si>
  <si>
    <t>1-01-03-0-003-001-5-01-04</t>
  </si>
  <si>
    <t>Equipo y Mobiliario de Oficina</t>
  </si>
  <si>
    <t>1-01-03-0-003-002-1-03-03</t>
  </si>
  <si>
    <t>Impresion encudernacion otros</t>
  </si>
  <si>
    <t>1-01-03-0-003-002-1-05-02</t>
  </si>
  <si>
    <t>1-01-03-0-003-003-1-05-02</t>
  </si>
  <si>
    <t>1-01-03-0-003-003-5-01-03</t>
  </si>
  <si>
    <t>1-01-03-0-003-004-1-02-99</t>
  </si>
  <si>
    <t>Otros sericios basicos</t>
  </si>
  <si>
    <t>1-01-03-0-003-004-1-05-02</t>
  </si>
  <si>
    <t>Viaticos dentro del pais</t>
  </si>
  <si>
    <t>1-01-03-0-003-005-1-05-01</t>
  </si>
  <si>
    <t>Transporte dentro del pais</t>
  </si>
  <si>
    <t>1-01-03-0-003-007-1-02-99</t>
  </si>
  <si>
    <t>Otros servicios basicos</t>
  </si>
  <si>
    <t>1-01-03-0-003-007-1-05-02</t>
  </si>
  <si>
    <t>3.1.1 Investigar y analizar las principales tendencias relacionadas con el quehacer institucional para asesorar en la formulación y actualización del Plan Estratégico Institucional. (PEI).</t>
  </si>
  <si>
    <t>3.1.1.1 Que para el año 2015 la Gerencia General cuente con un Plan Estratégico Institucional actualizado de manera participativa</t>
  </si>
  <si>
    <t>3.1.1.1.1 Plan Estratégico Institucional actualizado de manera participativa entregado a la Gerencia</t>
  </si>
  <si>
    <t>3.1.2.1.1. Mecanismos intra institucionales de coordinación promovidos por la DPI que son implementados.</t>
  </si>
  <si>
    <t>3.1.2.1.1.1. Cantidad de mecanismos intra institucional implementados/ Cantidad de mecanismos intra institucional promovidos por DPI</t>
  </si>
  <si>
    <t>3.1.2.1.2. Mecanismos de coordinación inter institucionales donde el Senara participa</t>
  </si>
  <si>
    <t>3.1.2.1.2.1. Cantidad de mecanismos en los que participa Senara/ cantidad de mecanismos inter institucional identificados por la DPI.</t>
  </si>
  <si>
    <t>3.1.3.1.1.1. Documento sobre POI elaborado y presentado a la Gerencia</t>
  </si>
  <si>
    <t>3.1.3.2 Que para el 2015 se aplique 7 evaluaciones del desempeño y la gestión institucional</t>
  </si>
  <si>
    <t>Monday May 11, 2015 10:40</t>
  </si>
  <si>
    <t>RES_INICIAL</t>
  </si>
  <si>
    <t>R_APROBADAS</t>
  </si>
  <si>
    <t>RESERVAS</t>
  </si>
  <si>
    <t>SALARIOS</t>
  </si>
  <si>
    <t xml:space="preserve">Plan Estratégico Actualizado presentado </t>
  </si>
  <si>
    <t xml:space="preserve">Plan Operativo Institucional  elaborado </t>
  </si>
  <si>
    <t>3.1.2.1 Que para el 2015 la institución participe y aproveche de manera efectiva al menos 10 mecanismos de coordinación inter   y al menos 10 mecanismos intra institucionales.</t>
  </si>
  <si>
    <t>1-01-03-0-003-003-2-99-03</t>
  </si>
  <si>
    <t>Producos de papel carton e impresos</t>
  </si>
  <si>
    <t xml:space="preserve">Banco de Proyectos de Inversión Pública </t>
  </si>
  <si>
    <t>Número de Informes de seguimiento trimes</t>
  </si>
  <si>
    <t>Proceso de autoevaluación del SCII aplic</t>
  </si>
  <si>
    <t>1-01-03-0-003-006-1-05-02</t>
  </si>
  <si>
    <t>1-01-03-0-003-006-2-99-01</t>
  </si>
  <si>
    <t>Utiles y materiales de oficina y computo</t>
  </si>
  <si>
    <t>Proceso de SEVRI aplicado a la formulación del POI</t>
  </si>
  <si>
    <t>Estudio tarifario presentado ante Gerenc</t>
  </si>
  <si>
    <t>Modificación</t>
  </si>
  <si>
    <t xml:space="preserve">3.1.1.1.1 Plan Estratégico Institucional actualizado de manera participativa entregado a la Gerencia.
</t>
  </si>
  <si>
    <t>3.1.2.1 Que  la institución participe y aproveche de manera efectiva al menos 10 mecanismos de coordinación inter   y al menos 10 mecanismos intra institucionales. (1)</t>
  </si>
  <si>
    <t xml:space="preserve">3.1.3.1 Que se elabore y presente a la Gerencia el Plan Operativo Institucional </t>
  </si>
  <si>
    <t>3.1.3.3. Que  se elabore y remitan dos Informes de seguimiento tarifario a la ARESEP</t>
  </si>
  <si>
    <t xml:space="preserve"> Sub partida presupuestaria a ser incluida en el Presupuesto 2016.
Agregue o modifique las subpartidas que se requiera en el Presupuesto 2016 en relación con cada meta.</t>
  </si>
  <si>
    <t>Meta 2016</t>
  </si>
  <si>
    <t>codigo</t>
  </si>
  <si>
    <t xml:space="preserve">3.2.1.4. Que  se cumplan las acciones de mejora de control interno  identificadas en el componente Sistemas de Información evaluado en el 2015 </t>
  </si>
  <si>
    <t>SE DEBE CREAR CÓDIGO A ESTA META Y AGREGAR SUB PARTIDAS YA QUE SE ESTA ES UNA  META NUEVA EN EL 2016</t>
  </si>
  <si>
    <r>
      <t xml:space="preserve">3.1.1.1.2 </t>
    </r>
    <r>
      <rPr>
        <sz val="14"/>
        <color rgb="FFFF0000"/>
        <rFont val="Franklin Gothic Book"/>
        <family val="2"/>
      </rPr>
      <t>Plan de Inversión formulado y presentado a la Gerencia</t>
    </r>
  </si>
  <si>
    <t>3.1.3.2 Que se apliquen 6 evaluaciones del desempeño y la gestión institucional</t>
  </si>
  <si>
    <t>equipo y mobiliario de oficina</t>
  </si>
  <si>
    <t>Roberto inclui en este código la meta de acciones de mejora de control interno para el periodo 2016, es meta nueva.  Rocio y Diana te puede indicar  sub partidas que  se puede requerir en esta meta.</t>
  </si>
  <si>
    <t xml:space="preserve"> Roberto se puede presupuestar aquí la compra de archivo metalico</t>
  </si>
  <si>
    <t>Roberto ver si se ocupa esta  sub partida o se elimina</t>
  </si>
  <si>
    <t>Roberto: vamos a ocupar esta partida por que debemos hacer varias impresiones del documento final de Plan de Inversión</t>
  </si>
  <si>
    <t>Roberto ver si se ocupa esta partida en el 2016</t>
  </si>
  <si>
    <t>asignar código</t>
  </si>
  <si>
    <t>se requiere viaticos para coordinar la aplicación del SEVRI en el DRAT</t>
  </si>
  <si>
    <t>se podría requerir viáticos para efectuar giras a las regiones para efectuar seguimiento y evaluación de las metas, preguntar a Rocio y JC.</t>
  </si>
  <si>
    <t>se podría requerir viaticos para divulgar el PE en las distintas regiones, presentar y promover el logro de los nuevos  objetivos estratégicos, marco filosófico, así como para la implementación del planes de acción para  desarrollar el PE.  Hablemos con JC</t>
  </si>
  <si>
    <t xml:space="preserve">se requiere viaticos para promover, participar o facilitar  reuniones y talleres con el personal que permita generar, analizar y coordinar información, definir acciones  y nuevos proyectos  de interés relacionados con el quehacer institucional. </t>
  </si>
  <si>
    <t>ROBERTO: SE PODRÍA REQUERIR VIATICOS PARA ELABORAR EL PLAN DE INVERSIÓN SI SE DEBE IR A CAÑAS A OBTENER O PRESENTAR INFORMACIÓN DEL PLAN DE INVERSIÓN O BIEN A OTRAS ZONAS  DEL PAIS. LO HABLAMOS CON JC, YA QUE EN ESTE PERIODO CORRESPONDE LOGRAR LA IMPLEMENTACIÓN DEL PLAN ESTRATÉGICO Y DEFINICIÓN DEL PLAN DE INVERSIÓN.</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</si>
  <si>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</si>
  <si>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</si>
  <si>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Planificación Institucional</t>
  </si>
  <si>
    <t xml:space="preserve">Dirección: </t>
  </si>
  <si>
    <t>Director:</t>
  </si>
  <si>
    <t>La meta se atiende en el primer y tercer trimestre, se valorará en el segundo y cuarto trimestre  las acciones realizadas para su atención.</t>
  </si>
  <si>
    <t>Plan Operativo Institucional elaborado y presentado a la Gerencia</t>
  </si>
  <si>
    <t xml:space="preserve"> Documento POI elaborado y presentado a la Gerencia</t>
  </si>
  <si>
    <t>Que se elabore y presente a la Gerencia General el documento Plan Operativo Institucional para el período 2018</t>
  </si>
  <si>
    <t xml:space="preserve"> Cantidad de Informes de Evaluación Semestral del desempeño y la gestión para órganos internos y externos aplicados y divulgados</t>
  </si>
  <si>
    <t>Número de evaluaciones del desempeño y la gestión para órganos internos y externos aplicados y divulgados</t>
  </si>
  <si>
    <t>Número de Informes de seguimiento tarifario enviados a ARESEP</t>
  </si>
  <si>
    <t>Subtotal</t>
  </si>
  <si>
    <t>Total</t>
  </si>
  <si>
    <t>Se refiere a facilitar el proceso de evaluación al primer semestre de las metas contenidas en el POI Presupuesto del Periodo, el cual se lleva a cabo por unidad, la DPI integra y presenta a organos internos y externos informe institucional al primer semestre.  La meta se logra en el tercer trimestre, para efectos de seguimiento y evaluación se valorá en el cuarto trimestre su nivel de cumplimiento.  Con esta meta se busca visualizar lesiones aprendidas, oportunidades de mejora, rendición de cuentas y una realiamentación con las distintas unidades sobre los resultados de la gestión institucional.</t>
  </si>
  <si>
    <t>Investigar y analizar las principales tendencias relacionadas con el quehacer institucional para establecer escenarios que permita asesorar en la actualización del Plan Estratégico Institucional. (PEI), Plan de Inversión (PI) y Políticas Institucionales.</t>
  </si>
  <si>
    <t>Esta meta se verifica por medio de la aplicación de la Herramienta de Seguimiento diseñada por la DPI para este fin, la cual corresponde a cada unidad y Dirección su aplicación y la presentación a la DPI de la información obtenida en la primer semana posterior al cierre de cada trimestre, posteriormente la DPI integra el informe a nivel institucional conforme al instrumento de planificación institucional (POI).  Considera  a su vez, el monitoreo y seguimiento de las políticas y metas establecidas en el PND e instrumentos de planificación nacional, sectorial y regional,  que implica la elaboración y remisión del informe trimestral de seguimiento del PND y planes y políticas sectoriales que se remiten a MIDEPLAN y secretarías técnicas.  A partir del segundo trimestre se valora  el nivel de avance de la misma.</t>
  </si>
  <si>
    <t>Porcentaje</t>
  </si>
  <si>
    <t>unidad</t>
  </si>
  <si>
    <t>Facilitar los procesos de prospección, coordinación, planificación y evaluación de las actividades institucionales para el alcance de la visión y el cumplimiento de la misión institucionales.</t>
  </si>
  <si>
    <t>Partida</t>
  </si>
  <si>
    <t>Grupo SubPartida</t>
  </si>
  <si>
    <t>SubPartida</t>
  </si>
  <si>
    <t>Presupuesto Total</t>
  </si>
  <si>
    <t>Sueldos para Cargos Fijos</t>
  </si>
  <si>
    <t>0</t>
  </si>
  <si>
    <t>01</t>
  </si>
  <si>
    <t>Retribución por Años Servidos</t>
  </si>
  <si>
    <t>03</t>
  </si>
  <si>
    <t>Restric al Ejercicio Liberal de la Profe</t>
  </si>
  <si>
    <t>02</t>
  </si>
  <si>
    <t>Décimo Tercer Mes</t>
  </si>
  <si>
    <t>Salario Escolar</t>
  </si>
  <si>
    <t>04</t>
  </si>
  <si>
    <t>99</t>
  </si>
  <si>
    <t>Contribución Patr.al Seguro Salud CCSS</t>
  </si>
  <si>
    <t>Contribución Patronal al INA</t>
  </si>
  <si>
    <t>Contribución Patronal al FODESAF</t>
  </si>
  <si>
    <t>Contribución Patronal Banco Popular y De</t>
  </si>
  <si>
    <t>05</t>
  </si>
  <si>
    <t>Contribución Patr. Seguro Pens. CCSS</t>
  </si>
  <si>
    <t>Aporte Patronal Rég. Oblig. Pens. Comple</t>
  </si>
  <si>
    <t>Aporte Patronal Fondo de Cap. Laboral</t>
  </si>
  <si>
    <t>Contrib.Patr. Otros Fondos Ad.Entes Pub</t>
  </si>
  <si>
    <t>Contrib.Patr.Otros Fondos Ad.Entes Priv</t>
  </si>
  <si>
    <t>Impresión, encuadernación y otros</t>
  </si>
  <si>
    <t>1</t>
  </si>
  <si>
    <t>Transporte dentro del país</t>
  </si>
  <si>
    <t>Actividades de capacitación</t>
  </si>
  <si>
    <t>07</t>
  </si>
  <si>
    <t>Que   se realice una evaluación y actualización del Plan Estratégico vigente</t>
  </si>
  <si>
    <t>Otros servicios básicos</t>
  </si>
  <si>
    <t>Que realice un alineamiento estratégico institucional</t>
  </si>
  <si>
    <t>Útiles y materiales de oficina y computo</t>
  </si>
  <si>
    <t>2</t>
  </si>
  <si>
    <t>Productos de papel cartón e impresos</t>
  </si>
  <si>
    <t>Otros servicios de gestión y apoyo</t>
  </si>
  <si>
    <t>Que se apliquen los procesos de seguimiento, monitoreo y evaluación del desempeño y la gestión institucional</t>
  </si>
  <si>
    <t>Que se aplique seguimiento al cumplimiento de las acciones de mejora para el fortalecimiento del SCII</t>
  </si>
  <si>
    <t>Que se elabore y remita dos informes de seguimiento tarifario a la Aresep</t>
  </si>
  <si>
    <t>SubTotal</t>
  </si>
  <si>
    <t>Valorar la percepción de los usuarios (as)  sobre los servicios brindados por la Institución, en el marco de servicio al usuario</t>
  </si>
  <si>
    <t>real</t>
  </si>
  <si>
    <t>Calidad</t>
  </si>
  <si>
    <t>Nivel de satisfacción expresado por los usuarios  en relación con el servicio de riego y drenaje recibido.
Nivel de satisfacción expresado por los usuarios  en relación con el servicio de trámite de solicitudes de pozos, dictámenes y pronunciamientos</t>
  </si>
  <si>
    <t>Total de usuarios que expresan estar satisfechos con los servicios de riego y drenaje/ Total de usuarios encuestados.
Total de usuarios que expresan estar satisfechos con los servicios  trámite de solicitudes de pozos, dictámenes y pronunciamientos/ Total de usuarios encuestados.</t>
  </si>
  <si>
    <t>85%
70%</t>
  </si>
  <si>
    <t>William Murillo Montero</t>
  </si>
  <si>
    <t>Presupuesto 2019</t>
  </si>
  <si>
    <t>Cantidad de estadísticas institucionales actualizadas al cierre del año</t>
  </si>
  <si>
    <t>Número de estadisticas institucionales actualizadas anualmente</t>
  </si>
  <si>
    <t>se refiere a  a las siguientes estadísticas: (una) datos estadísticos para encuentas tales como AQUA FAO, (2) registro histórico de proyectos de riego y drenaje, prevención de inundaciones, (3) información de cultivos y pisicultura en el DRAT, (4) productos de la DIGH, (5) cuentas del agua del BCR, (6) información para indicadores en Ciencia y Tecnología solicitada por MICIT</t>
  </si>
  <si>
    <t>Facilitar procesos de formulación, monitoreo, seguimiento y evaluación de la gestión  para conocer el desempeño institucional, rendir cuentas e identificar oportunidades de mejora.
Fortalecer  el Sistema de Control Interno Institucional (SCII)  mediante la coordinación de las acciones y seguimiento en las unidades del nivel de atención de la normativa vigente y metodologías propuestas que  permita:
1) Proteger y conservar el patrimonio público contra cualquier pérdida, despilfarro, uso indebido, irregularidad o acto ilegal.
2)Exigir confiabilidad y oportunidad de la información.
3) Garantizar eficiencia y eficacia de las operaciones.
4) Cumplir con el ordenamiento juridico y técnico</t>
  </si>
  <si>
    <t>Cantidad de informes institucionales de seguimiento y control trimestral del desempeño y la gestión  aplicados</t>
  </si>
  <si>
    <t xml:space="preserve">Número de informes institucionales  de seguimiento y control de la gestión y desempeño aplicadas </t>
  </si>
  <si>
    <t>Cantidad de informes institucionales sobre el Sistema de Control Interno y Valoración de Riesgo elaborados</t>
  </si>
  <si>
    <t>Número de informes institucionales sobre el Sistema de Control Interno y Valoración de Riesgo elaborados al cierre del año</t>
  </si>
  <si>
    <t>Se refiere a la formulación y presentación del documento POI Presupuesto Institucional del periodo, que contiene la descripción de objetivos, metas, indicadores y contenido presupuestario respectivo, conforme la estructura de la organización. Se utiliza indicador de producto,  el cual se programa alcanzar en el tercer trimestre del año, para efectos de seguimiento trimestral se reportan las acciones realizadas para su atención, a partir del segundo trimestre.  La meta considera facilitar el proceso de formulación de los documentos Planes Operativos de las Unidades,  la verificación de la integración y vinculación del POI Presupuesto de cada unidad, el apoyo en la revisión e integración del documento POI Presupuesto Institucional, la gestión de la documentación relacionada con cumplimiento normativo para el trámite a organos internos y externos, la inscripción de los proyectos de inversión en el BPIP, la elaboración de informes ejecutivos para el trámite de aprobación, la remisión de información a entes externos.</t>
  </si>
  <si>
    <t xml:space="preserve">Las acciones de mejora están contenidas en Planes de Fortalecimiento del SCII (y sus respectivos componentes), elaborados como resultado del proceso de Autoevaluación, así como en otros documentos tales como herramientas, documentos, oficios o bien reportes generados al respecto.  Para verificar la meta se utiliza de igual forma informes, reportes, oficios o bien herramientas que al respecto se generen.  La meta se valora anualmente,  se espera aplicar seguimiento en las unidades a las acciones de mejora identificadas por las mismas, para fortalecer el SCI y mejorar el proceso de atención y cumplimiento de las acciones por parte de la unidades.  No corresponde a la Unidad Coordinadora el cumplimiento de la acción de mejora, sino el seguimiento y comunicación sobre el nivel de atención y avances en el fortalecimiento del SCI del Senara. </t>
  </si>
  <si>
    <t>Para el año 2019 se estima realizar un proceso de valoración de percepción de los usuarios de los servicios  de riego, drenaje, trámite de solicitudes de pozos, dictámenes y pronunciamientos, el cual permitirá disponer de información valiosa acerca de la percepción de los usuarios de la institución de los productos y servicios que perciben, con lo cual es espera aplicar  mejoras  de la calidad en los mismos, así como considerar esta información en los procesos de diseño y planificación de los proyectos y actividades institucionales.
Con la meta se espera determinar un valor inicial el cual se podrá ajustar o ampliar una vez se disponga de los resultados producto de la aplicación de la encuesta o consulta.  Se estiman recursos para el poceso de elaboración, diseño, aplicación y reproducción de los instrumentos de valoración de la percepción a ser aplicados en los dintintos grupos o audiencias de interés del Senara, a nivel regional y nacional.</t>
  </si>
  <si>
    <t>Informes de seguimiento tarifario enviados a ARESEP</t>
  </si>
  <si>
    <t>Se refiere a una propuesta remitida a la Gerencia para aprobación.</t>
  </si>
  <si>
    <t xml:space="preserve">Informe Anual elaborado sobre el proceso de actualización del PEI </t>
  </si>
  <si>
    <t xml:space="preserve">Número de Informe elaborado sobre el proceso de actualización del PEI </t>
  </si>
  <si>
    <t>Plan Operativo Institucional por Unidad 2019</t>
  </si>
  <si>
    <t>Que  se elabore y remitan dos Informes de seguimiento tarifario a la ARESEP</t>
  </si>
  <si>
    <t xml:space="preserve">Mantener actualizado el PEI vigente  </t>
  </si>
  <si>
    <t>Presentar a la Gerencia General el documento Plan Operativo Institucional para el período 2020 oportunamente</t>
  </si>
  <si>
    <t>Aplicar la totalidad de procesos de seguimiento, monitoreo   y evaluación del desempeño y la gestión institucional programados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</si>
</sst>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22" x14ac:knownFonts="1">
    <font>
      <sz val="11"/>
      <color theme="1"/>
      <name val="Calibri"/>
      <family val="2"/>
      <scheme val="minor"/>
    </font>
    <font>
      <sz val="12"/>
      <color theme="1"/>
      <name val="Franklin Gothic Book"/>
      <family val="2"/>
    </font>
    <font>
      <b/>
      <sz val="12"/>
      <color theme="1"/>
      <name val="Franklin Gothic Book"/>
      <family val="2"/>
    </font>
    <font>
      <sz val="10"/>
      <name val="Arial"/>
      <family val="2"/>
    </font>
    <font>
      <sz val="11"/>
      <color theme="1"/>
      <name val="Calibri"/>
      <family val="2"/>
      <scheme val="minor"/>
    </font>
    <font>
      <sz val="11"/>
      <color theme="1"/>
      <name val="Franklin Gothic Book"/>
      <family val="2"/>
    </font>
    <font>
      <b/>
      <sz val="14"/>
      <color theme="1"/>
      <name val="Franklin Gothic Book"/>
      <family val="2"/>
    </font>
    <font>
      <sz val="12"/>
      <name val="Franklin Gothic Book"/>
      <family val="2"/>
    </font>
    <font>
      <b/>
      <sz val="16"/>
      <color theme="1"/>
      <name val="Franklin Gothic Book"/>
      <family val="2"/>
    </font>
    <font>
      <b/>
      <sz val="11"/>
      <color theme="1"/>
      <name val="Franklin Gothic Book"/>
      <family val="2"/>
    </font>
    <font>
      <b/>
      <sz val="10"/>
      <name val="Arial"/>
      <family val="2"/>
    </font>
    <font>
      <b/>
      <sz val="11"/>
      <color theme="1"/>
      <name val="Calibri"/>
      <family val="2"/>
      <scheme val="minor"/>
    </font>
    <font>
      <sz val="12"/>
      <name val="Arial"/>
      <family val="2"/>
    </font>
    <font>
      <sz val="11"/>
      <name val="Calibri"/>
      <family val="2"/>
      <scheme val="minor"/>
    </font>
    <font>
      <sz val="9"/>
      <color indexed="81"/>
      <name val="Tahoma"/>
      <family val="2"/>
    </font>
    <font>
      <b/>
      <sz val="9"/>
      <color indexed="81"/>
      <name val="Tahoma"/>
      <family val="2"/>
    </font>
    <font>
      <sz val="14"/>
      <color theme="1"/>
      <name val="Franklin Gothic Book"/>
      <family val="2"/>
    </font>
    <font>
      <sz val="14"/>
      <color rgb="FFFF0000"/>
      <name val="Franklin Gothic Book"/>
      <family val="2"/>
    </font>
    <font>
      <sz val="14"/>
      <color theme="1"/>
      <name val="Calibri"/>
      <family val="2"/>
      <scheme val="minor"/>
    </font>
    <font>
      <sz val="14"/>
      <name val="Arial"/>
      <family val="2"/>
    </font>
    <font>
      <sz val="14"/>
      <name val="Calibri"/>
      <family val="2"/>
      <scheme val="minor"/>
    </font>
    <font>
      <b/>
      <i/>
      <sz val="1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3" fillId="0" borderId="0"/>
    <xf numFmtId="0" fontId="4" fillId="0" borderId="0"/>
    <xf numFmtId="9" fontId="4" fillId="0" borderId="0" applyFont="0" applyFill="0" applyBorder="0" applyAlignment="0" applyProtection="0"/>
    <xf numFmtId="43" fontId="3" fillId="0" borderId="0" applyFont="0" applyFill="0" applyBorder="0" applyAlignment="0" applyProtection="0"/>
  </cellStyleXfs>
  <cellXfs count="161">
    <xf numFmtId="0" fontId="0" fillId="0" borderId="0" xfId="0"/>
    <xf numFmtId="0" fontId="5" fillId="0" borderId="0" xfId="0" applyFont="1"/>
    <xf numFmtId="0" fontId="5" fillId="0" borderId="1" xfId="0" applyFont="1" applyBorder="1"/>
    <xf numFmtId="0" fontId="5" fillId="0" borderId="0" xfId="0" applyFont="1" applyAlignment="1">
      <alignment horizontal="center"/>
    </xf>
    <xf numFmtId="0" fontId="5" fillId="0" borderId="1" xfId="0" applyFont="1" applyBorder="1" applyAlignment="1">
      <alignment horizontal="center" vertical="top"/>
    </xf>
    <xf numFmtId="0" fontId="5" fillId="0" borderId="1" xfId="0" applyFont="1" applyBorder="1" applyAlignment="1">
      <alignment horizontal="center"/>
    </xf>
    <xf numFmtId="0" fontId="1" fillId="0" borderId="1" xfId="0" applyFont="1" applyBorder="1" applyAlignment="1">
      <alignment horizontal="center" vertical="top"/>
    </xf>
    <xf numFmtId="1" fontId="1" fillId="0" borderId="1" xfId="3" applyNumberFormat="1" applyFont="1" applyBorder="1" applyAlignment="1">
      <alignment horizontal="center" vertical="top"/>
    </xf>
    <xf numFmtId="0" fontId="1" fillId="0" borderId="1" xfId="0" applyFont="1" applyBorder="1" applyAlignment="1">
      <alignment horizontal="justify" vertical="top" wrapText="1"/>
    </xf>
    <xf numFmtId="0" fontId="8" fillId="0" borderId="0" xfId="0" applyFont="1"/>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4" fontId="2" fillId="3" borderId="1" xfId="0" applyNumberFormat="1" applyFont="1" applyFill="1" applyBorder="1" applyAlignment="1">
      <alignment horizontal="right" vertical="center" wrapText="1"/>
    </xf>
    <xf numFmtId="4" fontId="2" fillId="0" borderId="1" xfId="0" applyNumberFormat="1" applyFont="1" applyBorder="1" applyAlignment="1">
      <alignment vertical="top"/>
    </xf>
    <xf numFmtId="9" fontId="1" fillId="0" borderId="1" xfId="3" applyFont="1" applyBorder="1" applyAlignment="1">
      <alignment horizontal="center" vertical="top"/>
    </xf>
    <xf numFmtId="0" fontId="5" fillId="0" borderId="1" xfId="0" applyFont="1" applyBorder="1" applyAlignment="1">
      <alignment horizontal="justify" vertical="top"/>
    </xf>
    <xf numFmtId="0" fontId="7" fillId="3" borderId="1" xfId="2" applyFont="1" applyFill="1" applyBorder="1" applyAlignment="1">
      <alignment horizontal="left" vertical="top" wrapText="1"/>
    </xf>
    <xf numFmtId="0" fontId="7" fillId="3" borderId="1" xfId="2" applyFont="1" applyFill="1" applyBorder="1" applyAlignment="1">
      <alignment horizontal="justify" vertical="top" wrapText="1"/>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4" fontId="2" fillId="3" borderId="1" xfId="0" applyNumberFormat="1" applyFont="1" applyFill="1" applyBorder="1" applyAlignment="1">
      <alignment vertical="top"/>
    </xf>
    <xf numFmtId="0" fontId="5" fillId="0" borderId="0" xfId="0" applyFont="1" applyAlignment="1">
      <alignment horizontal="justify" vertical="top"/>
    </xf>
    <xf numFmtId="0" fontId="5" fillId="0" borderId="0" xfId="0" applyFont="1" applyAlignment="1">
      <alignment horizontal="center" vertical="top"/>
    </xf>
    <xf numFmtId="4" fontId="9" fillId="0" borderId="0" xfId="0" applyNumberFormat="1" applyFont="1"/>
    <xf numFmtId="0" fontId="1"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top" wrapText="1"/>
    </xf>
    <xf numFmtId="10" fontId="2" fillId="3" borderId="1" xfId="3" applyNumberFormat="1" applyFont="1" applyFill="1" applyBorder="1" applyAlignment="1">
      <alignment horizontal="right" vertical="center" wrapText="1"/>
    </xf>
    <xf numFmtId="0" fontId="5" fillId="0" borderId="1" xfId="0" applyFont="1" applyBorder="1" applyAlignment="1">
      <alignment horizontal="left" wrapText="1"/>
    </xf>
    <xf numFmtId="10" fontId="5" fillId="0" borderId="0" xfId="0" applyNumberFormat="1" applyFont="1"/>
    <xf numFmtId="0" fontId="0" fillId="0" borderId="0" xfId="0" applyAlignment="1">
      <alignment wrapText="1"/>
    </xf>
    <xf numFmtId="0" fontId="11" fillId="3" borderId="1" xfId="0" applyFont="1" applyFill="1" applyBorder="1" applyAlignment="1">
      <alignment horizontal="center" vertical="center" wrapText="1"/>
    </xf>
    <xf numFmtId="0" fontId="0" fillId="3" borderId="1" xfId="0" applyFont="1" applyFill="1" applyBorder="1" applyAlignment="1">
      <alignment horizontal="left" wrapText="1"/>
    </xf>
    <xf numFmtId="4" fontId="0" fillId="3" borderId="1" xfId="0" applyNumberFormat="1" applyFont="1" applyFill="1" applyBorder="1" applyAlignment="1">
      <alignment horizontal="right" wrapText="1"/>
    </xf>
    <xf numFmtId="0" fontId="0" fillId="3" borderId="1" xfId="0" applyFont="1" applyFill="1" applyBorder="1" applyAlignment="1">
      <alignment horizontal="right" wrapText="1"/>
    </xf>
    <xf numFmtId="0" fontId="11" fillId="3" borderId="1" xfId="0" applyFont="1" applyFill="1" applyBorder="1" applyAlignment="1">
      <alignment horizontal="left" wrapText="1"/>
    </xf>
    <xf numFmtId="4" fontId="11" fillId="3" borderId="1" xfId="0" applyNumberFormat="1" applyFont="1" applyFill="1" applyBorder="1" applyAlignment="1">
      <alignment horizontal="right" wrapText="1"/>
    </xf>
    <xf numFmtId="49" fontId="10" fillId="0" borderId="1" xfId="0" applyNumberFormat="1" applyFont="1" applyFill="1" applyBorder="1" applyAlignment="1">
      <alignment vertical="top" wrapText="1"/>
    </xf>
    <xf numFmtId="0" fontId="11" fillId="3" borderId="1" xfId="0" applyFont="1" applyFill="1" applyBorder="1" applyAlignment="1">
      <alignment horizontal="left" vertical="top" wrapText="1"/>
    </xf>
    <xf numFmtId="0" fontId="11" fillId="3" borderId="1" xfId="0" applyFont="1" applyFill="1" applyBorder="1" applyAlignment="1">
      <alignment horizontal="left"/>
    </xf>
    <xf numFmtId="0" fontId="11" fillId="3" borderId="1" xfId="0" applyFont="1" applyFill="1" applyBorder="1" applyAlignment="1">
      <alignment horizontal="right" wrapText="1"/>
    </xf>
    <xf numFmtId="0" fontId="0" fillId="0" borderId="1" xfId="0" applyBorder="1"/>
    <xf numFmtId="4" fontId="11" fillId="0" borderId="1" xfId="0" applyNumberFormat="1" applyFont="1" applyBorder="1"/>
    <xf numFmtId="0" fontId="12" fillId="4" borderId="1" xfId="1" applyFont="1" applyFill="1" applyBorder="1" applyAlignment="1">
      <alignment horizontal="left" vertical="center" wrapText="1"/>
    </xf>
    <xf numFmtId="0" fontId="12" fillId="4" borderId="1" xfId="1" applyFont="1" applyFill="1" applyBorder="1" applyAlignment="1">
      <alignment horizontal="center" vertical="center" wrapText="1"/>
    </xf>
    <xf numFmtId="0" fontId="13" fillId="5" borderId="1" xfId="0" applyFont="1" applyFill="1" applyBorder="1" applyAlignment="1">
      <alignment horizontal="left" wrapText="1"/>
    </xf>
    <xf numFmtId="0" fontId="16" fillId="0" borderId="1" xfId="0" applyFont="1" applyBorder="1" applyAlignment="1">
      <alignment horizontal="left" vertical="top" wrapText="1"/>
    </xf>
    <xf numFmtId="0" fontId="18" fillId="0" borderId="0" xfId="0" applyFont="1" applyAlignment="1">
      <alignment wrapText="1"/>
    </xf>
    <xf numFmtId="0" fontId="19" fillId="4" borderId="1" xfId="1" applyFont="1" applyFill="1" applyBorder="1" applyAlignment="1">
      <alignment horizontal="center" vertical="center" wrapText="1"/>
    </xf>
    <xf numFmtId="0" fontId="18" fillId="3" borderId="1" xfId="0" applyFont="1" applyFill="1" applyBorder="1" applyAlignment="1">
      <alignment horizontal="left" wrapText="1"/>
    </xf>
    <xf numFmtId="0" fontId="20" fillId="5" borderId="1" xfId="0" applyFont="1" applyFill="1" applyBorder="1" applyAlignment="1">
      <alignment horizontal="left" wrapText="1"/>
    </xf>
    <xf numFmtId="49" fontId="19" fillId="0" borderId="1" xfId="0" applyNumberFormat="1" applyFont="1" applyFill="1" applyBorder="1" applyAlignment="1">
      <alignment vertical="top" wrapText="1"/>
    </xf>
    <xf numFmtId="0" fontId="18" fillId="3" borderId="1" xfId="0" applyFont="1" applyFill="1" applyBorder="1" applyAlignment="1">
      <alignment horizontal="left" vertical="top" wrapText="1"/>
    </xf>
    <xf numFmtId="0" fontId="0" fillId="5" borderId="1" xfId="0" applyFont="1" applyFill="1" applyBorder="1" applyAlignment="1">
      <alignment horizontal="left" wrapText="1"/>
    </xf>
    <xf numFmtId="0" fontId="18" fillId="5" borderId="1" xfId="0" applyFont="1" applyFill="1" applyBorder="1" applyAlignment="1">
      <alignment horizontal="left" wrapText="1"/>
    </xf>
    <xf numFmtId="0" fontId="0" fillId="5" borderId="0" xfId="0" applyFill="1"/>
    <xf numFmtId="0" fontId="18" fillId="5" borderId="1" xfId="0" applyFont="1" applyFill="1" applyBorder="1" applyAlignment="1">
      <alignment horizontal="left" vertical="top" wrapText="1"/>
    </xf>
    <xf numFmtId="0" fontId="0" fillId="0" borderId="0" xfId="0" applyAlignment="1">
      <alignment vertical="top" wrapText="1"/>
    </xf>
    <xf numFmtId="0" fontId="0" fillId="5" borderId="1" xfId="0" applyFont="1" applyFill="1" applyBorder="1" applyAlignment="1">
      <alignment horizontal="right" wrapText="1"/>
    </xf>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textRotation="90"/>
    </xf>
    <xf numFmtId="49" fontId="0" fillId="0" borderId="1" xfId="0" applyNumberFormat="1" applyFill="1" applyBorder="1" applyAlignment="1">
      <alignment wrapText="1"/>
    </xf>
    <xf numFmtId="49" fontId="0" fillId="0" borderId="1" xfId="0" applyNumberFormat="1" applyFill="1" applyBorder="1" applyAlignment="1">
      <alignment horizontal="center"/>
    </xf>
    <xf numFmtId="4" fontId="0" fillId="0" borderId="1" xfId="0" applyNumberFormat="1" applyFill="1" applyBorder="1"/>
    <xf numFmtId="0" fontId="0" fillId="0" borderId="1" xfId="0" applyFill="1" applyBorder="1" applyAlignment="1">
      <alignment vertical="top"/>
    </xf>
    <xf numFmtId="0" fontId="10" fillId="0" borderId="1" xfId="0" applyFont="1"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21" fillId="0" borderId="0" xfId="0" applyFont="1" applyFill="1" applyBorder="1" applyAlignment="1">
      <alignment horizontal="left" wrapText="1"/>
    </xf>
    <xf numFmtId="4" fontId="0" fillId="0" borderId="0" xfId="0" applyNumberFormat="1"/>
    <xf numFmtId="49" fontId="10" fillId="0" borderId="0" xfId="0" applyNumberFormat="1" applyFont="1" applyFill="1" applyBorder="1" applyAlignment="1">
      <alignment vertical="top" wrapText="1"/>
    </xf>
    <xf numFmtId="0" fontId="10" fillId="0" borderId="0" xfId="0" applyFont="1" applyFill="1" applyBorder="1" applyAlignment="1">
      <alignment vertical="top"/>
    </xf>
    <xf numFmtId="4" fontId="0" fillId="0" borderId="0" xfId="0" applyNumberFormat="1" applyFill="1" applyBorder="1" applyAlignment="1">
      <alignment vertical="top"/>
    </xf>
    <xf numFmtId="0" fontId="1" fillId="0" borderId="0" xfId="0" applyFont="1"/>
    <xf numFmtId="0" fontId="2" fillId="0" borderId="1" xfId="0" applyFont="1" applyBorder="1" applyAlignment="1">
      <alignment vertical="center"/>
    </xf>
    <xf numFmtId="0" fontId="2" fillId="0" borderId="1" xfId="0" applyFont="1" applyBorder="1" applyAlignment="1">
      <alignment vertical="center" wrapText="1"/>
    </xf>
    <xf numFmtId="0" fontId="2" fillId="0" borderId="5" xfId="0" applyFont="1" applyBorder="1"/>
    <xf numFmtId="0" fontId="2" fillId="0" borderId="0" xfId="0" applyFont="1" applyAlignment="1">
      <alignment horizontal="justify" vertical="top"/>
    </xf>
    <xf numFmtId="0" fontId="2" fillId="0" borderId="0" xfId="0" applyFont="1"/>
    <xf numFmtId="0" fontId="1" fillId="0" borderId="0" xfId="0" applyFont="1" applyAlignment="1">
      <alignment horizontal="center"/>
    </xf>
    <xf numFmtId="0" fontId="2" fillId="2" borderId="1" xfId="0" applyFont="1" applyFill="1" applyBorder="1" applyAlignment="1">
      <alignment horizontal="center" vertical="center" wrapText="1"/>
    </xf>
    <xf numFmtId="0" fontId="7" fillId="0" borderId="2" xfId="0" applyFont="1" applyBorder="1" applyAlignment="1">
      <alignment horizontal="justify" vertical="top" wrapText="1"/>
    </xf>
    <xf numFmtId="0" fontId="7" fillId="0" borderId="1" xfId="0" applyFont="1" applyBorder="1" applyAlignment="1">
      <alignment horizontal="justify" vertical="top" wrapText="1"/>
    </xf>
    <xf numFmtId="0" fontId="7" fillId="0" borderId="1" xfId="0" applyFont="1" applyBorder="1" applyAlignment="1">
      <alignment horizontal="justify" vertical="top"/>
    </xf>
    <xf numFmtId="164" fontId="7" fillId="0" borderId="2" xfId="0" applyNumberFormat="1" applyFont="1" applyBorder="1" applyAlignment="1">
      <alignment horizontal="right" vertical="top" wrapText="1"/>
    </xf>
    <xf numFmtId="0" fontId="1" fillId="0" borderId="1" xfId="0" applyFont="1" applyFill="1" applyBorder="1" applyAlignment="1">
      <alignment horizontal="justify" vertical="top" wrapText="1"/>
    </xf>
    <xf numFmtId="0" fontId="7" fillId="0" borderId="1" xfId="0" applyFont="1" applyBorder="1" applyAlignment="1">
      <alignment vertical="top"/>
    </xf>
    <xf numFmtId="0" fontId="7" fillId="0" borderId="1" xfId="1" applyFont="1" applyFill="1" applyBorder="1" applyAlignment="1">
      <alignment horizontal="justify" vertical="top" wrapText="1"/>
    </xf>
    <xf numFmtId="0" fontId="7" fillId="0" borderId="1" xfId="0" applyFont="1" applyBorder="1" applyAlignment="1">
      <alignment horizontal="center" vertical="top"/>
    </xf>
    <xf numFmtId="1" fontId="7" fillId="0" borderId="1" xfId="3" applyNumberFormat="1" applyFont="1" applyBorder="1" applyAlignment="1">
      <alignment horizontal="center" vertical="top"/>
    </xf>
    <xf numFmtId="9" fontId="7" fillId="0" borderId="1" xfId="0" applyNumberFormat="1" applyFont="1" applyBorder="1" applyAlignment="1">
      <alignment horizontal="center" vertical="top" wrapText="1"/>
    </xf>
    <xf numFmtId="0" fontId="2" fillId="0" borderId="0" xfId="0" applyFont="1" applyBorder="1"/>
    <xf numFmtId="0" fontId="1" fillId="0" borderId="0" xfId="0" applyFont="1" applyFill="1" applyBorder="1" applyAlignment="1">
      <alignment horizontal="justify" vertical="top" wrapText="1"/>
    </xf>
    <xf numFmtId="0" fontId="7" fillId="0" borderId="0" xfId="2" applyFont="1" applyFill="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center" vertical="top"/>
    </xf>
    <xf numFmtId="164" fontId="2" fillId="0" borderId="1" xfId="0" applyNumberFormat="1" applyFont="1" applyFill="1" applyBorder="1" applyAlignment="1">
      <alignment vertical="top"/>
    </xf>
    <xf numFmtId="0" fontId="7" fillId="0" borderId="5" xfId="2" applyFont="1" applyFill="1" applyBorder="1" applyAlignment="1">
      <alignment horizontal="justify" vertical="top" wrapText="1"/>
    </xf>
    <xf numFmtId="0" fontId="1" fillId="0" borderId="0" xfId="0" applyFont="1" applyFill="1" applyBorder="1" applyAlignment="1">
      <alignment horizontal="left" vertical="top" wrapText="1"/>
    </xf>
    <xf numFmtId="164" fontId="2" fillId="0" borderId="7" xfId="0" applyNumberFormat="1" applyFont="1" applyFill="1" applyBorder="1" applyAlignment="1">
      <alignment vertical="top" wrapText="1"/>
    </xf>
    <xf numFmtId="0" fontId="7" fillId="0" borderId="0" xfId="2" applyFont="1" applyFill="1" applyBorder="1" applyAlignment="1">
      <alignment horizontal="justify" vertical="top" wrapText="1"/>
    </xf>
    <xf numFmtId="0" fontId="1" fillId="0" borderId="0" xfId="0" applyFont="1" applyAlignment="1">
      <alignment horizontal="justify" vertical="top"/>
    </xf>
    <xf numFmtId="0" fontId="1" fillId="0" borderId="0" xfId="0" applyFont="1" applyAlignment="1">
      <alignment horizontal="center" vertical="top"/>
    </xf>
    <xf numFmtId="4" fontId="12" fillId="0" borderId="1" xfId="0" applyNumberFormat="1" applyFont="1" applyFill="1" applyBorder="1"/>
    <xf numFmtId="164" fontId="2" fillId="0" borderId="0" xfId="0" applyNumberFormat="1" applyFont="1" applyFill="1" applyBorder="1" applyAlignment="1">
      <alignment horizontal="center" vertical="top" wrapText="1"/>
    </xf>
    <xf numFmtId="0" fontId="1" fillId="0" borderId="0" xfId="0" applyFont="1" applyBorder="1"/>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1" fillId="0" borderId="11" xfId="0" applyFont="1" applyBorder="1" applyAlignment="1">
      <alignment horizontal="justify" vertical="top" wrapText="1"/>
    </xf>
    <xf numFmtId="0" fontId="1" fillId="0" borderId="5" xfId="0" applyFont="1" applyBorder="1" applyAlignment="1">
      <alignment horizontal="justify" vertical="top" wrapText="1"/>
    </xf>
    <xf numFmtId="0" fontId="1" fillId="0" borderId="8" xfId="0" applyFont="1" applyBorder="1" applyAlignment="1">
      <alignment horizontal="justify" vertical="top" wrapText="1"/>
    </xf>
    <xf numFmtId="0" fontId="2" fillId="0" borderId="0" xfId="0" applyFont="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horizontal="center" wrapText="1"/>
    </xf>
    <xf numFmtId="0" fontId="7" fillId="0" borderId="9" xfId="0" applyFont="1" applyBorder="1" applyAlignment="1">
      <alignment horizontal="justify" vertical="top" wrapText="1"/>
    </xf>
    <xf numFmtId="0" fontId="7" fillId="0" borderId="10" xfId="0" applyFont="1" applyBorder="1" applyAlignment="1">
      <alignment horizontal="justify" vertical="top" wrapText="1"/>
    </xf>
    <xf numFmtId="0" fontId="7" fillId="0" borderId="7" xfId="0" applyFont="1" applyBorder="1" applyAlignment="1">
      <alignment horizontal="justify" vertical="top" wrapText="1"/>
    </xf>
    <xf numFmtId="0" fontId="7" fillId="0" borderId="8" xfId="0" applyFont="1" applyBorder="1" applyAlignment="1">
      <alignment horizontal="justify" vertical="top" wrapText="1"/>
    </xf>
    <xf numFmtId="0" fontId="7" fillId="0" borderId="6" xfId="0" applyFont="1" applyBorder="1" applyAlignment="1">
      <alignment horizontal="justify" vertical="top"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9" fontId="2" fillId="0" borderId="9" xfId="3" applyNumberFormat="1" applyFont="1" applyBorder="1" applyAlignment="1">
      <alignment horizontal="center" vertical="top" wrapText="1"/>
    </xf>
    <xf numFmtId="9" fontId="2" fillId="0" borderId="7" xfId="3" applyNumberFormat="1" applyFont="1" applyBorder="1" applyAlignment="1">
      <alignment horizontal="center"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49" fontId="19" fillId="0" borderId="0" xfId="0" applyNumberFormat="1" applyFont="1" applyFill="1" applyBorder="1" applyAlignment="1">
      <alignment horizontal="center"/>
    </xf>
    <xf numFmtId="0" fontId="19" fillId="0" borderId="0" xfId="0" applyFont="1" applyFill="1" applyBorder="1" applyAlignment="1">
      <alignment horizontal="center"/>
    </xf>
    <xf numFmtId="0" fontId="5" fillId="0" borderId="0" xfId="0" applyFont="1" applyAlignment="1">
      <alignment horizontal="left" vertical="top" wrapText="1"/>
    </xf>
    <xf numFmtId="0" fontId="5" fillId="0" borderId="0" xfId="0" applyFont="1" applyAlignment="1">
      <alignment vertical="top" wrapText="1"/>
    </xf>
    <xf numFmtId="4" fontId="2" fillId="0" borderId="2" xfId="0" applyNumberFormat="1" applyFont="1" applyBorder="1" applyAlignment="1">
      <alignment horizontal="right" vertical="top"/>
    </xf>
    <xf numFmtId="4" fontId="2" fillId="0" borderId="4" xfId="0" applyNumberFormat="1" applyFont="1" applyBorder="1" applyAlignment="1">
      <alignment horizontal="right"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1" fillId="0" borderId="1" xfId="0" applyFont="1" applyBorder="1" applyAlignment="1">
      <alignment horizontal="left" vertical="top" wrapText="1"/>
    </xf>
    <xf numFmtId="0" fontId="1" fillId="3" borderId="1" xfId="0" applyFont="1" applyFill="1" applyBorder="1" applyAlignment="1">
      <alignment horizontal="left" vertical="top" wrapText="1"/>
    </xf>
    <xf numFmtId="0" fontId="8" fillId="0" borderId="0" xfId="0" applyFont="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wrapText="1"/>
    </xf>
    <xf numFmtId="0" fontId="7" fillId="0" borderId="1" xfId="0" applyFont="1" applyFill="1" applyBorder="1" applyAlignment="1">
      <alignment horizontal="justify" vertical="top" wrapText="1"/>
    </xf>
    <xf numFmtId="0" fontId="7" fillId="0" borderId="1" xfId="0" applyFont="1" applyFill="1" applyBorder="1" applyAlignment="1">
      <alignment horizontal="justify" vertical="top"/>
    </xf>
    <xf numFmtId="164" fontId="7" fillId="0" borderId="2" xfId="0" applyNumberFormat="1" applyFont="1" applyFill="1" applyBorder="1" applyAlignment="1">
      <alignment horizontal="right" vertical="top" wrapText="1"/>
    </xf>
    <xf numFmtId="9" fontId="7" fillId="0" borderId="1" xfId="3" applyFont="1" applyFill="1" applyBorder="1" applyAlignment="1">
      <alignment horizontal="justify" vertical="top"/>
    </xf>
    <xf numFmtId="0" fontId="7" fillId="0" borderId="2" xfId="0" applyFont="1" applyFill="1" applyBorder="1" applyAlignment="1">
      <alignment vertical="top" wrapText="1"/>
    </xf>
    <xf numFmtId="164" fontId="7" fillId="0" borderId="2" xfId="0" applyNumberFormat="1" applyFont="1" applyFill="1" applyBorder="1" applyAlignment="1">
      <alignment horizontal="right" vertical="top" wrapText="1"/>
    </xf>
    <xf numFmtId="0" fontId="7" fillId="0" borderId="3" xfId="0" applyFont="1" applyFill="1" applyBorder="1" applyAlignment="1">
      <alignment vertical="top" wrapText="1"/>
    </xf>
    <xf numFmtId="0" fontId="7" fillId="0" borderId="1" xfId="0" applyFont="1" applyFill="1" applyBorder="1" applyAlignment="1">
      <alignment horizontal="left" vertical="top" wrapText="1"/>
    </xf>
    <xf numFmtId="0" fontId="7" fillId="0" borderId="2" xfId="0" applyFont="1" applyFill="1" applyBorder="1" applyAlignment="1">
      <alignment horizontal="justify" vertical="top" wrapText="1"/>
    </xf>
    <xf numFmtId="0" fontId="7" fillId="0" borderId="2" xfId="0" applyFont="1" applyFill="1" applyBorder="1" applyAlignment="1">
      <alignment horizontal="justify" vertical="top"/>
    </xf>
    <xf numFmtId="164" fontId="7" fillId="0" borderId="3" xfId="0" applyNumberFormat="1" applyFont="1" applyFill="1" applyBorder="1" applyAlignment="1">
      <alignment horizontal="right" vertical="top" wrapText="1"/>
    </xf>
    <xf numFmtId="0" fontId="7" fillId="0" borderId="4" xfId="0" applyFont="1" applyFill="1" applyBorder="1" applyAlignment="1">
      <alignment vertical="top" wrapText="1"/>
    </xf>
    <xf numFmtId="164" fontId="7" fillId="0" borderId="4" xfId="0" applyNumberFormat="1" applyFont="1" applyFill="1" applyBorder="1" applyAlignment="1">
      <alignment horizontal="right" vertical="top" wrapText="1"/>
    </xf>
  </cellXfs>
  <cellStyles count="5">
    <cellStyle name="Millares 2" xfId="4"/>
    <cellStyle name="Normal" xfId="0" builtinId="0"/>
    <cellStyle name="Normal 2" xfId="1"/>
    <cellStyle name="Normal 3"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ia/Documents/Kathia%20Planificaci&#243;n%202012/Planificaci&#243;n%20%20inst/Planificaci&#243;n%202016%201/POI%20Presupuesto%202016%20por%20unidad%20publicado%20intranet/POI%20Presupuesto%202016%20G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ia/Documents/Kathia%20Planificaci&#243;n%202012/Planificaci&#243;n%20%20inst/Planificaci&#243;n%202018/POI%202018/POI-Presupuesto%202018%20presentado%20a%20Junta%20Directiva/Programa%201/POI%20Presupuesto%202018%20Dire%20Adm%20y%20Fin%20cambio%20J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Spesny/Documents/2015/POI-2015/POI-2015%20An&#225;lisis%20posterior/Superior%202015/POI%202015%20DPI%20ajustado%2015%2001%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 2016"/>
      <sheetName val="Presupuesto 2016"/>
      <sheetName val="POI 2015"/>
      <sheetName val="Presupuesto 2015"/>
      <sheetName val="Hoja1"/>
      <sheetName val="Hoja2"/>
      <sheetName val="Hoja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I"/>
      <sheetName val="Presup"/>
      <sheetName val="Hoja3"/>
    </sheetNames>
    <sheetDataSet>
      <sheetData sheetId="0"/>
      <sheetData sheetId="1">
        <row r="29">
          <cell r="E29">
            <v>540000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esupuesto"/>
      <sheetName val="planificación"/>
      <sheetName val="Modificación"/>
      <sheetName val="Hoja2"/>
      <sheetName val="Hoja3"/>
    </sheetNames>
    <sheetDataSet>
      <sheetData sheetId="0"/>
      <sheetData sheetId="1">
        <row r="19">
          <cell r="D19">
            <v>140887479.90000001</v>
          </cell>
          <cell r="H19">
            <v>41516049.619999997</v>
          </cell>
        </row>
        <row r="22">
          <cell r="D22">
            <v>1012184</v>
          </cell>
          <cell r="H22">
            <v>18650</v>
          </cell>
        </row>
        <row r="25">
          <cell r="D25">
            <v>341456</v>
          </cell>
          <cell r="H25">
            <v>8350</v>
          </cell>
        </row>
        <row r="29">
          <cell r="D29">
            <v>1082184</v>
          </cell>
          <cell r="H29">
            <v>0</v>
          </cell>
        </row>
        <row r="32">
          <cell r="D32">
            <v>208728</v>
          </cell>
          <cell r="H32">
            <v>14830</v>
          </cell>
        </row>
        <row r="34">
          <cell r="D34">
            <v>224000</v>
          </cell>
          <cell r="H34">
            <v>2130</v>
          </cell>
        </row>
        <row r="40">
          <cell r="D40">
            <v>507000</v>
          </cell>
          <cell r="H40">
            <v>46600</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3"/>
  <sheetViews>
    <sheetView tabSelected="1" view="pageBreakPreview" topLeftCell="A7" zoomScale="51" zoomScaleNormal="57" zoomScaleSheetLayoutView="51" workbookViewId="0">
      <selection activeCell="L9" sqref="L9"/>
    </sheetView>
  </sheetViews>
  <sheetFormatPr baseColWidth="10" defaultColWidth="6.7109375" defaultRowHeight="16.5" x14ac:dyDescent="0.3"/>
  <cols>
    <col min="1" max="1" width="25.85546875" style="78" customWidth="1"/>
    <col min="2" max="2" width="53.5703125" style="106" customWidth="1"/>
    <col min="3" max="3" width="31.5703125" style="78" customWidth="1"/>
    <col min="4" max="4" width="31.140625" style="78" customWidth="1"/>
    <col min="5" max="5" width="34.42578125" style="78" customWidth="1"/>
    <col min="6" max="6" width="17" style="84" customWidth="1"/>
    <col min="7" max="7" width="18.42578125" style="84" customWidth="1"/>
    <col min="8" max="8" width="5.85546875" style="78" customWidth="1"/>
    <col min="9" max="9" width="5" style="78" customWidth="1"/>
    <col min="10" max="10" width="7.5703125" style="78" customWidth="1"/>
    <col min="11" max="11" width="10.140625" style="78" customWidth="1"/>
    <col min="12" max="12" width="32.7109375" style="78" customWidth="1"/>
    <col min="13" max="13" width="73.5703125" style="78" customWidth="1"/>
    <col min="14" max="16384" width="6.7109375" style="78"/>
  </cols>
  <sheetData>
    <row r="1" spans="1:13" x14ac:dyDescent="0.3">
      <c r="A1" s="117" t="s">
        <v>257</v>
      </c>
      <c r="B1" s="117"/>
      <c r="C1" s="117"/>
      <c r="D1" s="117"/>
      <c r="E1" s="117"/>
      <c r="F1" s="117"/>
      <c r="G1" s="117"/>
      <c r="H1" s="117"/>
      <c r="I1" s="117"/>
      <c r="J1" s="117"/>
      <c r="K1" s="117"/>
      <c r="L1" s="117"/>
      <c r="M1" s="117"/>
    </row>
    <row r="2" spans="1:13" ht="73.5" customHeight="1" x14ac:dyDescent="0.3">
      <c r="A2" s="79" t="s">
        <v>1</v>
      </c>
      <c r="B2" s="121" t="s">
        <v>173</v>
      </c>
      <c r="C2" s="122"/>
      <c r="D2" s="122"/>
      <c r="E2" s="122"/>
      <c r="F2" s="122"/>
      <c r="G2" s="122"/>
      <c r="H2" s="122"/>
      <c r="I2" s="122"/>
      <c r="J2" s="122"/>
      <c r="K2" s="122"/>
      <c r="L2" s="122"/>
      <c r="M2" s="123"/>
    </row>
    <row r="3" spans="1:13" ht="106.5" customHeight="1" x14ac:dyDescent="0.3">
      <c r="A3" s="80" t="s">
        <v>2</v>
      </c>
      <c r="B3" s="124" t="s">
        <v>174</v>
      </c>
      <c r="C3" s="125"/>
      <c r="D3" s="125"/>
      <c r="E3" s="125"/>
      <c r="F3" s="125"/>
      <c r="G3" s="125"/>
      <c r="H3" s="125"/>
      <c r="I3" s="125"/>
      <c r="J3" s="125"/>
      <c r="K3" s="125"/>
      <c r="L3" s="125"/>
      <c r="M3" s="125"/>
    </row>
    <row r="4" spans="1:13" ht="29.25" customHeight="1" x14ac:dyDescent="0.3">
      <c r="A4" s="81" t="s">
        <v>176</v>
      </c>
      <c r="B4" s="82" t="s">
        <v>175</v>
      </c>
      <c r="C4" s="83" t="s">
        <v>177</v>
      </c>
      <c r="D4" s="83" t="s">
        <v>240</v>
      </c>
      <c r="E4" s="83"/>
    </row>
    <row r="5" spans="1:13" ht="18.75" customHeight="1" x14ac:dyDescent="0.3">
      <c r="A5" s="118" t="s">
        <v>4</v>
      </c>
      <c r="B5" s="119" t="s">
        <v>5</v>
      </c>
      <c r="C5" s="120" t="s">
        <v>6</v>
      </c>
      <c r="D5" s="120"/>
      <c r="E5" s="120"/>
      <c r="F5" s="120"/>
      <c r="G5" s="120"/>
      <c r="H5" s="120"/>
      <c r="I5" s="120"/>
      <c r="J5" s="120"/>
      <c r="K5" s="120"/>
      <c r="L5" s="126" t="s">
        <v>241</v>
      </c>
      <c r="M5" s="118" t="s">
        <v>7</v>
      </c>
    </row>
    <row r="6" spans="1:13" ht="37.5" customHeight="1" x14ac:dyDescent="0.3">
      <c r="A6" s="118"/>
      <c r="B6" s="119"/>
      <c r="C6" s="118" t="s">
        <v>8</v>
      </c>
      <c r="D6" s="118" t="s">
        <v>9</v>
      </c>
      <c r="E6" s="118" t="s">
        <v>11</v>
      </c>
      <c r="F6" s="118" t="s">
        <v>10</v>
      </c>
      <c r="G6" s="118" t="s">
        <v>12</v>
      </c>
      <c r="H6" s="118" t="s">
        <v>13</v>
      </c>
      <c r="I6" s="118"/>
      <c r="J6" s="118"/>
      <c r="K6" s="118"/>
      <c r="L6" s="127"/>
      <c r="M6" s="118"/>
    </row>
    <row r="7" spans="1:13" x14ac:dyDescent="0.3">
      <c r="A7" s="118"/>
      <c r="B7" s="119"/>
      <c r="C7" s="118"/>
      <c r="D7" s="118"/>
      <c r="E7" s="118"/>
      <c r="F7" s="118"/>
      <c r="G7" s="118"/>
      <c r="H7" s="85" t="s">
        <v>14</v>
      </c>
      <c r="I7" s="85" t="s">
        <v>15</v>
      </c>
      <c r="J7" s="85" t="s">
        <v>16</v>
      </c>
      <c r="K7" s="85" t="s">
        <v>17</v>
      </c>
      <c r="L7" s="128"/>
      <c r="M7" s="118"/>
    </row>
    <row r="8" spans="1:13" ht="115.5" customHeight="1" x14ac:dyDescent="0.3">
      <c r="A8" s="114" t="s">
        <v>192</v>
      </c>
      <c r="B8" s="86" t="s">
        <v>188</v>
      </c>
      <c r="C8" s="148" t="s">
        <v>259</v>
      </c>
      <c r="D8" s="148" t="s">
        <v>255</v>
      </c>
      <c r="E8" s="148" t="s">
        <v>256</v>
      </c>
      <c r="F8" s="148" t="s">
        <v>19</v>
      </c>
      <c r="G8" s="148" t="s">
        <v>191</v>
      </c>
      <c r="H8" s="149"/>
      <c r="I8" s="148"/>
      <c r="J8" s="148"/>
      <c r="K8" s="148">
        <v>1</v>
      </c>
      <c r="L8" s="150">
        <f>160000+184000</f>
        <v>344000</v>
      </c>
      <c r="M8" s="8" t="s">
        <v>254</v>
      </c>
    </row>
    <row r="9" spans="1:13" ht="307.5" customHeight="1" x14ac:dyDescent="0.3">
      <c r="A9" s="115"/>
      <c r="B9" s="111" t="s">
        <v>245</v>
      </c>
      <c r="C9" s="148" t="s">
        <v>260</v>
      </c>
      <c r="D9" s="148" t="s">
        <v>179</v>
      </c>
      <c r="E9" s="148" t="s">
        <v>180</v>
      </c>
      <c r="F9" s="148" t="s">
        <v>19</v>
      </c>
      <c r="G9" s="148" t="s">
        <v>191</v>
      </c>
      <c r="H9" s="151"/>
      <c r="I9" s="151"/>
      <c r="J9" s="149">
        <v>1</v>
      </c>
      <c r="K9" s="151"/>
      <c r="L9" s="150">
        <v>315000</v>
      </c>
      <c r="M9" s="8" t="s">
        <v>250</v>
      </c>
    </row>
    <row r="10" spans="1:13" ht="225.75" customHeight="1" x14ac:dyDescent="0.3">
      <c r="A10" s="115"/>
      <c r="B10" s="112"/>
      <c r="C10" s="152" t="s">
        <v>261</v>
      </c>
      <c r="D10" s="148" t="s">
        <v>246</v>
      </c>
      <c r="E10" s="149" t="s">
        <v>247</v>
      </c>
      <c r="F10" s="148" t="s">
        <v>19</v>
      </c>
      <c r="G10" s="148" t="s">
        <v>191</v>
      </c>
      <c r="H10" s="149">
        <v>2</v>
      </c>
      <c r="I10" s="149">
        <v>2</v>
      </c>
      <c r="J10" s="149">
        <v>2</v>
      </c>
      <c r="K10" s="149">
        <v>2</v>
      </c>
      <c r="L10" s="153">
        <f>1870030+220000</f>
        <v>2090030</v>
      </c>
      <c r="M10" s="90" t="s">
        <v>189</v>
      </c>
    </row>
    <row r="11" spans="1:13" ht="174" customHeight="1" x14ac:dyDescent="0.3">
      <c r="A11" s="115"/>
      <c r="B11" s="112"/>
      <c r="C11" s="154"/>
      <c r="D11" s="155" t="s">
        <v>182</v>
      </c>
      <c r="E11" s="149" t="s">
        <v>183</v>
      </c>
      <c r="F11" s="156" t="s">
        <v>19</v>
      </c>
      <c r="G11" s="156" t="s">
        <v>191</v>
      </c>
      <c r="H11" s="157">
        <v>2</v>
      </c>
      <c r="I11" s="157"/>
      <c r="J11" s="157">
        <v>2</v>
      </c>
      <c r="K11" s="157"/>
      <c r="L11" s="158"/>
      <c r="M11" s="8" t="s">
        <v>187</v>
      </c>
    </row>
    <row r="12" spans="1:13" ht="127.5" customHeight="1" x14ac:dyDescent="0.3">
      <c r="A12" s="115"/>
      <c r="B12" s="112"/>
      <c r="C12" s="154"/>
      <c r="D12" s="148" t="s">
        <v>242</v>
      </c>
      <c r="E12" s="149" t="s">
        <v>243</v>
      </c>
      <c r="F12" s="148" t="s">
        <v>19</v>
      </c>
      <c r="G12" s="148" t="s">
        <v>191</v>
      </c>
      <c r="H12" s="149"/>
      <c r="I12" s="149"/>
      <c r="J12" s="149"/>
      <c r="K12" s="149">
        <v>6</v>
      </c>
      <c r="L12" s="158"/>
      <c r="M12" s="8" t="s">
        <v>244</v>
      </c>
    </row>
    <row r="13" spans="1:13" ht="240" customHeight="1" x14ac:dyDescent="0.3">
      <c r="A13" s="115"/>
      <c r="B13" s="112"/>
      <c r="C13" s="159"/>
      <c r="D13" s="148" t="s">
        <v>248</v>
      </c>
      <c r="E13" s="149" t="s">
        <v>249</v>
      </c>
      <c r="F13" s="148" t="s">
        <v>19</v>
      </c>
      <c r="G13" s="148" t="s">
        <v>191</v>
      </c>
      <c r="H13" s="149"/>
      <c r="I13" s="149"/>
      <c r="J13" s="149"/>
      <c r="K13" s="149">
        <v>1</v>
      </c>
      <c r="L13" s="160"/>
      <c r="M13" s="90" t="s">
        <v>251</v>
      </c>
    </row>
    <row r="14" spans="1:13" ht="69" customHeight="1" x14ac:dyDescent="0.3">
      <c r="A14" s="115"/>
      <c r="B14" s="113"/>
      <c r="C14" s="87" t="s">
        <v>258</v>
      </c>
      <c r="D14" s="87" t="s">
        <v>253</v>
      </c>
      <c r="E14" s="88" t="s">
        <v>184</v>
      </c>
      <c r="F14" s="87" t="s">
        <v>19</v>
      </c>
      <c r="G14" s="87" t="s">
        <v>191</v>
      </c>
      <c r="H14" s="88">
        <v>1</v>
      </c>
      <c r="I14" s="88"/>
      <c r="J14" s="88">
        <v>1</v>
      </c>
      <c r="K14" s="88"/>
      <c r="L14" s="89">
        <v>512000</v>
      </c>
      <c r="M14" s="8" t="s">
        <v>178</v>
      </c>
    </row>
    <row r="15" spans="1:13" ht="276" customHeight="1" x14ac:dyDescent="0.3">
      <c r="A15" s="116"/>
      <c r="B15" s="91"/>
      <c r="C15" s="87" t="s">
        <v>234</v>
      </c>
      <c r="D15" s="92" t="s">
        <v>237</v>
      </c>
      <c r="E15" s="92" t="s">
        <v>238</v>
      </c>
      <c r="F15" s="93" t="s">
        <v>236</v>
      </c>
      <c r="G15" s="93" t="s">
        <v>190</v>
      </c>
      <c r="H15" s="94"/>
      <c r="I15" s="94"/>
      <c r="J15" s="94"/>
      <c r="K15" s="95" t="s">
        <v>239</v>
      </c>
      <c r="L15" s="89">
        <v>50000</v>
      </c>
      <c r="M15" s="87" t="s">
        <v>252</v>
      </c>
    </row>
    <row r="16" spans="1:13" ht="24" customHeight="1" x14ac:dyDescent="0.3">
      <c r="A16" s="96"/>
      <c r="B16" s="97"/>
      <c r="C16" s="98"/>
      <c r="D16" s="98"/>
      <c r="E16" s="98"/>
      <c r="F16" s="99"/>
      <c r="G16" s="99"/>
      <c r="H16" s="100"/>
      <c r="I16" s="100"/>
      <c r="J16" s="129" t="s">
        <v>185</v>
      </c>
      <c r="K16" s="130"/>
      <c r="L16" s="101">
        <f>SUM(L8:L15)</f>
        <v>3311030</v>
      </c>
      <c r="M16" s="102"/>
    </row>
    <row r="17" spans="1:13" ht="27" customHeight="1" x14ac:dyDescent="0.3">
      <c r="A17" s="96"/>
      <c r="B17" s="97"/>
      <c r="C17" s="98"/>
      <c r="D17" s="98"/>
      <c r="E17" s="98"/>
      <c r="F17" s="99"/>
      <c r="G17" s="99"/>
      <c r="H17" s="100"/>
      <c r="I17" s="100"/>
      <c r="J17" s="131" t="s">
        <v>23</v>
      </c>
      <c r="K17" s="132"/>
      <c r="L17" s="101">
        <v>155759472.47</v>
      </c>
      <c r="M17" s="102"/>
    </row>
    <row r="18" spans="1:13" ht="22.5" customHeight="1" x14ac:dyDescent="0.3">
      <c r="A18" s="103"/>
      <c r="B18" s="97"/>
      <c r="C18" s="98"/>
      <c r="D18" s="98"/>
      <c r="E18" s="98"/>
      <c r="F18" s="99"/>
      <c r="G18" s="99"/>
      <c r="H18" s="100"/>
      <c r="I18" s="100"/>
      <c r="J18" s="131" t="s">
        <v>186</v>
      </c>
      <c r="K18" s="132"/>
      <c r="L18" s="104">
        <f>SUM(L16:L17)</f>
        <v>159070502.47</v>
      </c>
      <c r="M18" s="105"/>
    </row>
    <row r="19" spans="1:13" ht="28.5" customHeight="1" x14ac:dyDescent="0.3">
      <c r="A19" s="103"/>
      <c r="B19" s="97"/>
      <c r="C19" s="98"/>
      <c r="D19" s="98"/>
      <c r="E19" s="98"/>
      <c r="F19" s="99"/>
      <c r="G19" s="99"/>
      <c r="H19" s="100"/>
      <c r="I19" s="100"/>
      <c r="J19" s="100"/>
      <c r="K19" s="99"/>
      <c r="L19" s="99"/>
      <c r="M19" s="105"/>
    </row>
    <row r="20" spans="1:13" x14ac:dyDescent="0.3">
      <c r="C20" s="106"/>
      <c r="D20" s="106"/>
      <c r="E20" s="106"/>
      <c r="F20" s="107"/>
      <c r="G20" s="107"/>
      <c r="H20" s="106"/>
      <c r="I20" s="106"/>
      <c r="J20" s="106"/>
      <c r="K20" s="106"/>
      <c r="L20" s="106"/>
    </row>
    <row r="21" spans="1:13" x14ac:dyDescent="0.3">
      <c r="L21" s="108"/>
    </row>
    <row r="22" spans="1:13" ht="51" customHeight="1" x14ac:dyDescent="0.3">
      <c r="L22" s="109"/>
    </row>
    <row r="23" spans="1:13" x14ac:dyDescent="0.3">
      <c r="L23" s="110"/>
    </row>
  </sheetData>
  <mergeCells count="20">
    <mergeCell ref="J16:K16"/>
    <mergeCell ref="J17:K17"/>
    <mergeCell ref="J18:K18"/>
    <mergeCell ref="H6:K6"/>
    <mergeCell ref="L10:L13"/>
    <mergeCell ref="B9:B14"/>
    <mergeCell ref="A8:A15"/>
    <mergeCell ref="A1:M1"/>
    <mergeCell ref="A5:A7"/>
    <mergeCell ref="B5:B7"/>
    <mergeCell ref="C5:K5"/>
    <mergeCell ref="M5:M7"/>
    <mergeCell ref="C6:C7"/>
    <mergeCell ref="D6:D7"/>
    <mergeCell ref="F6:F7"/>
    <mergeCell ref="E6:E7"/>
    <mergeCell ref="G6:G7"/>
    <mergeCell ref="B2:M2"/>
    <mergeCell ref="B3:M3"/>
    <mergeCell ref="L5:L7"/>
  </mergeCells>
  <pageMargins left="0.39370078740157483" right="0.39370078740157483" top="0.39370078740157483" bottom="0.39370078740157483" header="0.31496062992125984" footer="0.31496062992125984"/>
  <pageSetup scale="37" fitToHeight="0" orientation="landscape" r:id="rId1"/>
  <rowBreaks count="1" manualBreakCount="1">
    <brk id="12" max="1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[1]Hoja3!#REF!</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opLeftCell="A10" workbookViewId="0">
      <selection activeCell="E25" sqref="E25"/>
    </sheetView>
  </sheetViews>
  <sheetFormatPr baseColWidth="10" defaultRowHeight="15" x14ac:dyDescent="0.25"/>
  <cols>
    <col min="1" max="1" width="49" customWidth="1"/>
    <col min="2" max="2" width="4.5703125" customWidth="1"/>
    <col min="3" max="3" width="4.7109375" customWidth="1"/>
    <col min="4" max="4" width="5.140625" customWidth="1"/>
    <col min="5" max="5" width="17.140625" bestFit="1" customWidth="1"/>
    <col min="6" max="6" width="11.7109375" bestFit="1" customWidth="1"/>
  </cols>
  <sheetData>
    <row r="1" spans="1:5" ht="18" x14ac:dyDescent="0.25">
      <c r="A1" s="133" t="s">
        <v>22</v>
      </c>
      <c r="B1" s="134"/>
      <c r="C1" s="134"/>
      <c r="D1" s="134"/>
      <c r="E1" s="134"/>
    </row>
    <row r="2" spans="1:5" x14ac:dyDescent="0.25">
      <c r="A2" s="60"/>
      <c r="B2" s="61"/>
      <c r="C2" s="61"/>
      <c r="D2" s="62"/>
      <c r="E2" s="61"/>
    </row>
    <row r="3" spans="1:5" ht="15" customHeight="1" x14ac:dyDescent="0.25">
      <c r="A3" s="63" t="s">
        <v>67</v>
      </c>
      <c r="B3" s="64" t="s">
        <v>193</v>
      </c>
      <c r="C3" s="64" t="s">
        <v>194</v>
      </c>
      <c r="D3" s="64" t="s">
        <v>195</v>
      </c>
      <c r="E3" s="63" t="s">
        <v>196</v>
      </c>
    </row>
    <row r="4" spans="1:5" ht="15" customHeight="1" x14ac:dyDescent="0.25">
      <c r="A4" s="65" t="s">
        <v>197</v>
      </c>
      <c r="B4" s="66" t="s">
        <v>198</v>
      </c>
      <c r="C4" s="66" t="s">
        <v>199</v>
      </c>
      <c r="D4" s="66" t="s">
        <v>199</v>
      </c>
      <c r="E4" s="67">
        <v>42691667.700000003</v>
      </c>
    </row>
    <row r="5" spans="1:5" ht="15" customHeight="1" x14ac:dyDescent="0.25">
      <c r="A5" s="65" t="s">
        <v>200</v>
      </c>
      <c r="B5" s="66" t="s">
        <v>198</v>
      </c>
      <c r="C5" s="66" t="s">
        <v>201</v>
      </c>
      <c r="D5" s="66" t="s">
        <v>199</v>
      </c>
      <c r="E5" s="67">
        <v>17415619.969999999</v>
      </c>
    </row>
    <row r="6" spans="1:5" ht="15" customHeight="1" x14ac:dyDescent="0.25">
      <c r="A6" s="65" t="s">
        <v>202</v>
      </c>
      <c r="B6" s="66" t="s">
        <v>198</v>
      </c>
      <c r="C6" s="66" t="s">
        <v>201</v>
      </c>
      <c r="D6" s="66" t="s">
        <v>203</v>
      </c>
      <c r="E6" s="67">
        <v>23480417.239999998</v>
      </c>
    </row>
    <row r="7" spans="1:5" ht="15" customHeight="1" x14ac:dyDescent="0.25">
      <c r="A7" s="65" t="s">
        <v>204</v>
      </c>
      <c r="B7" s="66" t="s">
        <v>198</v>
      </c>
      <c r="C7" s="66" t="s">
        <v>201</v>
      </c>
      <c r="D7" s="66" t="s">
        <v>201</v>
      </c>
      <c r="E7" s="67">
        <v>8566804.9499999993</v>
      </c>
    </row>
    <row r="8" spans="1:5" ht="15" customHeight="1" x14ac:dyDescent="0.25">
      <c r="A8" s="65" t="s">
        <v>205</v>
      </c>
      <c r="B8" s="66" t="s">
        <v>198</v>
      </c>
      <c r="C8" s="66" t="s">
        <v>201</v>
      </c>
      <c r="D8" s="66" t="s">
        <v>206</v>
      </c>
      <c r="E8" s="67">
        <v>7151318.6699999999</v>
      </c>
    </row>
    <row r="9" spans="1:5" ht="15" customHeight="1" x14ac:dyDescent="0.25">
      <c r="A9" s="65" t="s">
        <v>86</v>
      </c>
      <c r="B9" s="66" t="s">
        <v>198</v>
      </c>
      <c r="C9" s="66" t="s">
        <v>201</v>
      </c>
      <c r="D9" s="66" t="s">
        <v>207</v>
      </c>
      <c r="E9" s="67">
        <v>12066748</v>
      </c>
    </row>
    <row r="10" spans="1:5" ht="15" customHeight="1" x14ac:dyDescent="0.25">
      <c r="A10" s="65" t="s">
        <v>208</v>
      </c>
      <c r="B10" s="66" t="s">
        <v>198</v>
      </c>
      <c r="C10" s="66" t="s">
        <v>206</v>
      </c>
      <c r="D10" s="66" t="s">
        <v>199</v>
      </c>
      <c r="E10" s="67">
        <v>9519814.4499999993</v>
      </c>
    </row>
    <row r="11" spans="1:5" ht="15" customHeight="1" x14ac:dyDescent="0.25">
      <c r="A11" s="65" t="s">
        <v>209</v>
      </c>
      <c r="B11" s="66" t="s">
        <v>198</v>
      </c>
      <c r="C11" s="66" t="s">
        <v>206</v>
      </c>
      <c r="D11" s="66" t="s">
        <v>201</v>
      </c>
      <c r="E11" s="67">
        <v>1542086.57</v>
      </c>
    </row>
    <row r="12" spans="1:5" ht="15" customHeight="1" x14ac:dyDescent="0.25">
      <c r="A12" s="65" t="s">
        <v>210</v>
      </c>
      <c r="B12" s="66" t="s">
        <v>198</v>
      </c>
      <c r="C12" s="66" t="s">
        <v>206</v>
      </c>
      <c r="D12" s="66" t="s">
        <v>206</v>
      </c>
      <c r="E12" s="67">
        <v>5140288.58</v>
      </c>
    </row>
    <row r="13" spans="1:5" ht="15" customHeight="1" x14ac:dyDescent="0.25">
      <c r="A13" s="65" t="s">
        <v>211</v>
      </c>
      <c r="B13" s="66" t="s">
        <v>198</v>
      </c>
      <c r="C13" s="66" t="s">
        <v>206</v>
      </c>
      <c r="D13" s="66" t="s">
        <v>212</v>
      </c>
      <c r="E13" s="67">
        <v>257014.43</v>
      </c>
    </row>
    <row r="14" spans="1:5" ht="15" customHeight="1" x14ac:dyDescent="0.25">
      <c r="A14" s="65" t="s">
        <v>213</v>
      </c>
      <c r="B14" s="66" t="s">
        <v>198</v>
      </c>
      <c r="C14" s="66" t="s">
        <v>212</v>
      </c>
      <c r="D14" s="66" t="s">
        <v>199</v>
      </c>
      <c r="E14" s="67">
        <v>5222533.2</v>
      </c>
    </row>
    <row r="15" spans="1:5" ht="15" customHeight="1" x14ac:dyDescent="0.25">
      <c r="A15" s="65" t="s">
        <v>214</v>
      </c>
      <c r="B15" s="66" t="s">
        <v>198</v>
      </c>
      <c r="C15" s="66" t="s">
        <v>212</v>
      </c>
      <c r="D15" s="66" t="s">
        <v>203</v>
      </c>
      <c r="E15" s="67">
        <v>1542086.57</v>
      </c>
    </row>
    <row r="16" spans="1:5" ht="15" customHeight="1" x14ac:dyDescent="0.25">
      <c r="A16" s="65" t="s">
        <v>215</v>
      </c>
      <c r="B16" s="66" t="s">
        <v>198</v>
      </c>
      <c r="C16" s="66" t="s">
        <v>212</v>
      </c>
      <c r="D16" s="66" t="s">
        <v>201</v>
      </c>
      <c r="E16" s="67">
        <v>3084173.15</v>
      </c>
    </row>
    <row r="17" spans="1:6" ht="15" customHeight="1" x14ac:dyDescent="0.25">
      <c r="A17" s="65" t="s">
        <v>216</v>
      </c>
      <c r="B17" s="66" t="s">
        <v>198</v>
      </c>
      <c r="C17" s="66" t="s">
        <v>212</v>
      </c>
      <c r="D17" s="66" t="s">
        <v>206</v>
      </c>
      <c r="E17" s="67">
        <v>257014.43</v>
      </c>
    </row>
    <row r="18" spans="1:6" ht="15" customHeight="1" x14ac:dyDescent="0.25">
      <c r="A18" s="65" t="s">
        <v>217</v>
      </c>
      <c r="B18" s="66" t="s">
        <v>198</v>
      </c>
      <c r="C18" s="66" t="s">
        <v>212</v>
      </c>
      <c r="D18" s="66" t="s">
        <v>212</v>
      </c>
      <c r="E18" s="67">
        <v>5479547.6299999999</v>
      </c>
    </row>
    <row r="19" spans="1:6" ht="15" customHeight="1" x14ac:dyDescent="0.25">
      <c r="A19" s="38" t="s">
        <v>23</v>
      </c>
      <c r="B19" s="68"/>
      <c r="C19" s="69"/>
      <c r="D19" s="68"/>
      <c r="E19" s="70">
        <v>143417135.53999999</v>
      </c>
    </row>
    <row r="20" spans="1:6" ht="15" customHeight="1" x14ac:dyDescent="0.25">
      <c r="A20" s="71"/>
      <c r="B20" s="72"/>
      <c r="C20" s="72"/>
      <c r="D20" s="72"/>
      <c r="E20" s="72"/>
    </row>
    <row r="21" spans="1:6" ht="15" customHeight="1" x14ac:dyDescent="0.25">
      <c r="A21" s="65" t="s">
        <v>218</v>
      </c>
      <c r="B21" s="66" t="s">
        <v>219</v>
      </c>
      <c r="C21" s="66" t="s">
        <v>201</v>
      </c>
      <c r="D21" s="66" t="s">
        <v>201</v>
      </c>
      <c r="E21" s="67">
        <f>100000-50000</f>
        <v>50000</v>
      </c>
      <c r="F21">
        <v>500000</v>
      </c>
    </row>
    <row r="22" spans="1:6" ht="15" customHeight="1" x14ac:dyDescent="0.25">
      <c r="A22" s="65" t="s">
        <v>220</v>
      </c>
      <c r="B22" s="66" t="s">
        <v>219</v>
      </c>
      <c r="C22" s="66" t="s">
        <v>212</v>
      </c>
      <c r="D22" s="66" t="s">
        <v>199</v>
      </c>
      <c r="E22" s="67">
        <v>30000</v>
      </c>
    </row>
    <row r="23" spans="1:6" ht="15" customHeight="1" x14ac:dyDescent="0.25">
      <c r="A23" s="65" t="s">
        <v>69</v>
      </c>
      <c r="B23" s="66" t="s">
        <v>219</v>
      </c>
      <c r="C23" s="66" t="s">
        <v>212</v>
      </c>
      <c r="D23" s="66" t="s">
        <v>203</v>
      </c>
      <c r="E23" s="67">
        <v>240000</v>
      </c>
    </row>
    <row r="24" spans="1:6" ht="15" customHeight="1" x14ac:dyDescent="0.25">
      <c r="A24" s="65" t="s">
        <v>221</v>
      </c>
      <c r="B24" s="66" t="s">
        <v>219</v>
      </c>
      <c r="C24" s="66" t="s">
        <v>222</v>
      </c>
      <c r="D24" s="66" t="s">
        <v>199</v>
      </c>
      <c r="E24" s="67">
        <v>2000000</v>
      </c>
    </row>
    <row r="25" spans="1:6" ht="30" customHeight="1" x14ac:dyDescent="0.25">
      <c r="A25" s="38" t="s">
        <v>223</v>
      </c>
      <c r="B25" s="68"/>
      <c r="C25" s="69"/>
      <c r="D25" s="68"/>
      <c r="E25" s="70">
        <f>SUM(E21:E24)</f>
        <v>2320000</v>
      </c>
      <c r="F25" s="74">
        <f>+E25-F21</f>
        <v>1820000</v>
      </c>
    </row>
    <row r="26" spans="1:6" ht="15" customHeight="1" x14ac:dyDescent="0.25">
      <c r="A26" s="71"/>
      <c r="B26" s="72"/>
      <c r="C26" s="72"/>
      <c r="D26" s="72"/>
      <c r="E26" s="72"/>
    </row>
    <row r="27" spans="1:6" ht="15" customHeight="1" x14ac:dyDescent="0.25">
      <c r="A27" s="65" t="s">
        <v>224</v>
      </c>
      <c r="B27" s="66" t="s">
        <v>219</v>
      </c>
      <c r="C27" s="66" t="s">
        <v>203</v>
      </c>
      <c r="D27" s="66" t="s">
        <v>207</v>
      </c>
      <c r="E27" s="67">
        <v>24000</v>
      </c>
    </row>
    <row r="28" spans="1:6" ht="15" customHeight="1" x14ac:dyDescent="0.25">
      <c r="A28" s="65" t="s">
        <v>218</v>
      </c>
      <c r="B28" s="66" t="s">
        <v>219</v>
      </c>
      <c r="C28" s="66" t="s">
        <v>201</v>
      </c>
      <c r="D28" s="66" t="s">
        <v>201</v>
      </c>
      <c r="E28" s="67">
        <f>100000-50000</f>
        <v>50000</v>
      </c>
      <c r="F28">
        <v>50000</v>
      </c>
    </row>
    <row r="29" spans="1:6" ht="15" customHeight="1" x14ac:dyDescent="0.25">
      <c r="A29" s="65" t="s">
        <v>220</v>
      </c>
      <c r="B29" s="66" t="s">
        <v>219</v>
      </c>
      <c r="C29" s="66" t="s">
        <v>212</v>
      </c>
      <c r="D29" s="66" t="s">
        <v>199</v>
      </c>
      <c r="E29" s="67">
        <v>30000</v>
      </c>
    </row>
    <row r="30" spans="1:6" ht="15" customHeight="1" x14ac:dyDescent="0.25">
      <c r="A30" s="65" t="s">
        <v>69</v>
      </c>
      <c r="B30" s="66" t="s">
        <v>219</v>
      </c>
      <c r="C30" s="66" t="s">
        <v>212</v>
      </c>
      <c r="D30" s="66" t="s">
        <v>203</v>
      </c>
      <c r="E30" s="67">
        <v>240000</v>
      </c>
    </row>
    <row r="31" spans="1:6" ht="34.5" customHeight="1" x14ac:dyDescent="0.25">
      <c r="A31" s="38" t="s">
        <v>225</v>
      </c>
      <c r="B31" s="68"/>
      <c r="C31" s="69"/>
      <c r="D31" s="68"/>
      <c r="E31" s="70">
        <f>SUM(E27:E30)</f>
        <v>344000</v>
      </c>
      <c r="F31" s="74">
        <f>+E31-F28</f>
        <v>294000</v>
      </c>
    </row>
    <row r="32" spans="1:6" ht="15" customHeight="1" x14ac:dyDescent="0.25">
      <c r="A32" s="71"/>
      <c r="B32" s="72"/>
      <c r="C32" s="72"/>
      <c r="D32" s="72"/>
      <c r="E32" s="72"/>
    </row>
    <row r="33" spans="1:5" ht="15" customHeight="1" x14ac:dyDescent="0.25">
      <c r="A33" s="65" t="s">
        <v>220</v>
      </c>
      <c r="B33" s="66" t="s">
        <v>219</v>
      </c>
      <c r="C33" s="66" t="s">
        <v>212</v>
      </c>
      <c r="D33" s="66" t="s">
        <v>199</v>
      </c>
      <c r="E33" s="67">
        <v>30000</v>
      </c>
    </row>
    <row r="34" spans="1:5" ht="15" customHeight="1" x14ac:dyDescent="0.25">
      <c r="A34" s="65" t="s">
        <v>69</v>
      </c>
      <c r="B34" s="66" t="s">
        <v>219</v>
      </c>
      <c r="C34" s="66" t="s">
        <v>212</v>
      </c>
      <c r="D34" s="66" t="s">
        <v>203</v>
      </c>
      <c r="E34" s="67">
        <v>240000</v>
      </c>
    </row>
    <row r="35" spans="1:5" ht="15" customHeight="1" x14ac:dyDescent="0.25">
      <c r="A35" s="65" t="s">
        <v>226</v>
      </c>
      <c r="B35" s="66" t="s">
        <v>227</v>
      </c>
      <c r="C35" s="66" t="s">
        <v>207</v>
      </c>
      <c r="D35" s="66" t="s">
        <v>199</v>
      </c>
      <c r="E35" s="67">
        <v>50000</v>
      </c>
    </row>
    <row r="36" spans="1:5" ht="15" customHeight="1" x14ac:dyDescent="0.25">
      <c r="A36" s="65" t="s">
        <v>228</v>
      </c>
      <c r="B36" s="66" t="s">
        <v>227</v>
      </c>
      <c r="C36" s="66" t="s">
        <v>207</v>
      </c>
      <c r="D36" s="66" t="s">
        <v>201</v>
      </c>
      <c r="E36" s="67">
        <v>50000</v>
      </c>
    </row>
    <row r="37" spans="1:5" ht="42" customHeight="1" x14ac:dyDescent="0.25">
      <c r="A37" s="38" t="s">
        <v>181</v>
      </c>
      <c r="B37" s="68"/>
      <c r="C37" s="69"/>
      <c r="D37" s="68"/>
      <c r="E37" s="70">
        <v>370000</v>
      </c>
    </row>
    <row r="38" spans="1:5" ht="15" customHeight="1" x14ac:dyDescent="0.25">
      <c r="A38" s="71"/>
      <c r="B38" s="72"/>
      <c r="C38" s="72"/>
      <c r="D38" s="72"/>
      <c r="E38" s="72"/>
    </row>
    <row r="39" spans="1:5" ht="15" customHeight="1" x14ac:dyDescent="0.25">
      <c r="A39" s="65" t="s">
        <v>229</v>
      </c>
      <c r="B39" s="66" t="s">
        <v>219</v>
      </c>
      <c r="C39" s="66" t="s">
        <v>206</v>
      </c>
      <c r="D39" s="66" t="s">
        <v>207</v>
      </c>
      <c r="E39" s="67">
        <v>12000000</v>
      </c>
    </row>
    <row r="40" spans="1:5" ht="15" customHeight="1" x14ac:dyDescent="0.25">
      <c r="A40" s="65" t="s">
        <v>220</v>
      </c>
      <c r="B40" s="66" t="s">
        <v>219</v>
      </c>
      <c r="C40" s="66" t="s">
        <v>212</v>
      </c>
      <c r="D40" s="66" t="s">
        <v>199</v>
      </c>
      <c r="E40" s="67">
        <v>30000</v>
      </c>
    </row>
    <row r="41" spans="1:5" ht="15" customHeight="1" x14ac:dyDescent="0.25">
      <c r="A41" s="65" t="s">
        <v>69</v>
      </c>
      <c r="B41" s="66" t="s">
        <v>219</v>
      </c>
      <c r="C41" s="66" t="s">
        <v>212</v>
      </c>
      <c r="D41" s="66" t="s">
        <v>203</v>
      </c>
      <c r="E41" s="67">
        <v>240000</v>
      </c>
    </row>
    <row r="42" spans="1:5" ht="45" customHeight="1" x14ac:dyDescent="0.25">
      <c r="A42" s="38" t="s">
        <v>230</v>
      </c>
      <c r="B42" s="68"/>
      <c r="C42" s="69"/>
      <c r="D42" s="68"/>
      <c r="E42" s="70">
        <v>12270000</v>
      </c>
    </row>
    <row r="43" spans="1:5" ht="15" customHeight="1" x14ac:dyDescent="0.25">
      <c r="A43" s="71"/>
      <c r="B43" s="72"/>
      <c r="C43" s="72"/>
      <c r="D43" s="72"/>
      <c r="E43" s="72"/>
    </row>
    <row r="44" spans="1:5" ht="15" customHeight="1" x14ac:dyDescent="0.25">
      <c r="A44" s="65" t="s">
        <v>220</v>
      </c>
      <c r="B44" s="66" t="s">
        <v>219</v>
      </c>
      <c r="C44" s="66" t="s">
        <v>212</v>
      </c>
      <c r="D44" s="66" t="s">
        <v>199</v>
      </c>
      <c r="E44" s="67">
        <v>15000</v>
      </c>
    </row>
    <row r="45" spans="1:5" ht="15" customHeight="1" x14ac:dyDescent="0.25">
      <c r="A45" s="65" t="s">
        <v>69</v>
      </c>
      <c r="B45" s="66" t="s">
        <v>219</v>
      </c>
      <c r="C45" s="66" t="s">
        <v>212</v>
      </c>
      <c r="D45" s="66" t="s">
        <v>203</v>
      </c>
      <c r="E45" s="67">
        <v>120000</v>
      </c>
    </row>
    <row r="46" spans="1:5" ht="15" customHeight="1" x14ac:dyDescent="0.25">
      <c r="A46" s="65" t="s">
        <v>221</v>
      </c>
      <c r="B46" s="66" t="s">
        <v>219</v>
      </c>
      <c r="C46" s="66" t="s">
        <v>222</v>
      </c>
      <c r="D46" s="66" t="s">
        <v>199</v>
      </c>
      <c r="E46" s="67">
        <v>1800000</v>
      </c>
    </row>
    <row r="47" spans="1:5" ht="39" customHeight="1" x14ac:dyDescent="0.25">
      <c r="A47" s="38" t="s">
        <v>231</v>
      </c>
      <c r="B47" s="68"/>
      <c r="C47" s="69"/>
      <c r="D47" s="68"/>
      <c r="E47" s="70">
        <v>1935000</v>
      </c>
    </row>
    <row r="48" spans="1:5" ht="18" customHeight="1" x14ac:dyDescent="0.25">
      <c r="A48" s="75"/>
      <c r="B48" s="72"/>
      <c r="C48" s="76"/>
      <c r="D48" s="72"/>
      <c r="E48" s="77"/>
    </row>
    <row r="49" spans="1:6" ht="13.5" customHeight="1" x14ac:dyDescent="0.25">
      <c r="A49" s="65" t="s">
        <v>218</v>
      </c>
      <c r="B49" s="66" t="s">
        <v>219</v>
      </c>
      <c r="C49" s="66" t="s">
        <v>201</v>
      </c>
      <c r="D49" s="66" t="s">
        <v>201</v>
      </c>
      <c r="E49" s="77">
        <v>100000</v>
      </c>
    </row>
    <row r="50" spans="1:6" ht="51.75" customHeight="1" x14ac:dyDescent="0.25">
      <c r="A50" s="75" t="s">
        <v>234</v>
      </c>
      <c r="B50" s="72"/>
      <c r="C50" s="76"/>
      <c r="D50" s="72"/>
      <c r="E50" s="77"/>
    </row>
    <row r="51" spans="1:6" ht="15" customHeight="1" x14ac:dyDescent="0.25">
      <c r="A51" s="71"/>
      <c r="B51" s="72"/>
      <c r="C51" s="72"/>
      <c r="D51" s="72"/>
      <c r="E51" s="72"/>
    </row>
    <row r="52" spans="1:6" ht="15" customHeight="1" x14ac:dyDescent="0.25"/>
    <row r="53" spans="1:6" ht="15" customHeight="1" x14ac:dyDescent="0.25"/>
    <row r="54" spans="1:6" ht="54.75" customHeight="1" x14ac:dyDescent="0.25"/>
    <row r="55" spans="1:6" ht="15" customHeight="1" x14ac:dyDescent="0.25">
      <c r="A55" s="71"/>
      <c r="B55" s="72"/>
      <c r="C55" s="72"/>
      <c r="D55" s="72"/>
      <c r="E55" s="72"/>
    </row>
    <row r="56" spans="1:6" ht="15" customHeight="1" x14ac:dyDescent="0.25">
      <c r="A56" s="65" t="s">
        <v>224</v>
      </c>
      <c r="B56" s="66" t="s">
        <v>219</v>
      </c>
      <c r="C56" s="66" t="s">
        <v>203</v>
      </c>
      <c r="D56" s="66" t="s">
        <v>207</v>
      </c>
      <c r="E56" s="67">
        <v>24000</v>
      </c>
    </row>
    <row r="57" spans="1:6" ht="15" customHeight="1" x14ac:dyDescent="0.25">
      <c r="A57" s="65" t="s">
        <v>220</v>
      </c>
      <c r="B57" s="66" t="s">
        <v>219</v>
      </c>
      <c r="C57" s="66" t="s">
        <v>212</v>
      </c>
      <c r="D57" s="66" t="s">
        <v>199</v>
      </c>
      <c r="E57" s="67">
        <v>30000</v>
      </c>
    </row>
    <row r="58" spans="1:6" ht="15" customHeight="1" x14ac:dyDescent="0.25">
      <c r="A58" s="65" t="s">
        <v>69</v>
      </c>
      <c r="B58" s="66" t="s">
        <v>219</v>
      </c>
      <c r="C58" s="66" t="s">
        <v>212</v>
      </c>
      <c r="D58" s="66" t="s">
        <v>203</v>
      </c>
      <c r="E58" s="67">
        <v>240000</v>
      </c>
    </row>
    <row r="59" spans="1:6" ht="34.5" customHeight="1" x14ac:dyDescent="0.25">
      <c r="A59" s="38" t="s">
        <v>232</v>
      </c>
      <c r="B59" s="68"/>
      <c r="C59" s="69"/>
      <c r="D59" s="68"/>
      <c r="E59" s="70">
        <v>294000</v>
      </c>
    </row>
    <row r="60" spans="1:6" ht="15" customHeight="1" x14ac:dyDescent="0.25">
      <c r="A60" s="71"/>
      <c r="B60" s="72"/>
      <c r="C60" s="72"/>
      <c r="D60" s="72"/>
      <c r="E60" s="72"/>
    </row>
    <row r="61" spans="1:6" ht="15" customHeight="1" x14ac:dyDescent="0.25">
      <c r="A61" s="73" t="s">
        <v>233</v>
      </c>
      <c r="B61" s="61"/>
      <c r="C61" s="61"/>
      <c r="D61" s="61"/>
      <c r="E61" s="67">
        <v>161590135.53999999</v>
      </c>
    </row>
    <row r="62" spans="1:6" ht="15" customHeight="1" x14ac:dyDescent="0.25">
      <c r="E62" s="74">
        <f>+E61-E19</f>
        <v>18173000</v>
      </c>
    </row>
    <row r="63" spans="1:6" x14ac:dyDescent="0.25">
      <c r="E63" s="74">
        <f>+E62-[2]Presup!E29</f>
        <v>17633000</v>
      </c>
      <c r="F63" t="s">
        <v>235</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8"/>
  <sheetViews>
    <sheetView topLeftCell="B3" workbookViewId="0">
      <selection activeCell="C22" sqref="C22"/>
    </sheetView>
  </sheetViews>
  <sheetFormatPr baseColWidth="10" defaultRowHeight="18.75" x14ac:dyDescent="0.3"/>
  <cols>
    <col min="1" max="1" width="28.85546875" bestFit="1" customWidth="1"/>
    <col min="2" max="2" width="41.5703125" style="48" customWidth="1"/>
    <col min="3" max="3" width="39.28515625" bestFit="1" customWidth="1"/>
    <col min="4" max="4" width="22.85546875" customWidth="1"/>
    <col min="5" max="5" width="64.85546875" customWidth="1"/>
    <col min="253" max="253" width="28.85546875" bestFit="1" customWidth="1"/>
    <col min="254" max="254" width="39.28515625" bestFit="1" customWidth="1"/>
    <col min="255" max="255" width="13.7109375" bestFit="1" customWidth="1"/>
    <col min="256" max="256" width="11.5703125" bestFit="1" customWidth="1"/>
    <col min="257" max="257" width="14.140625" bestFit="1" customWidth="1"/>
    <col min="258" max="260" width="12.7109375" bestFit="1" customWidth="1"/>
    <col min="509" max="509" width="28.85546875" bestFit="1" customWidth="1"/>
    <col min="510" max="510" width="39.28515625" bestFit="1" customWidth="1"/>
    <col min="511" max="511" width="13.7109375" bestFit="1" customWidth="1"/>
    <col min="512" max="512" width="11.5703125" bestFit="1" customWidth="1"/>
    <col min="513" max="513" width="14.140625" bestFit="1" customWidth="1"/>
    <col min="514" max="516" width="12.7109375" bestFit="1" customWidth="1"/>
    <col min="765" max="765" width="28.85546875" bestFit="1" customWidth="1"/>
    <col min="766" max="766" width="39.28515625" bestFit="1" customWidth="1"/>
    <col min="767" max="767" width="13.7109375" bestFit="1" customWidth="1"/>
    <col min="768" max="768" width="11.5703125" bestFit="1" customWidth="1"/>
    <col min="769" max="769" width="14.140625" bestFit="1" customWidth="1"/>
    <col min="770" max="772" width="12.7109375" bestFit="1" customWidth="1"/>
    <col min="1021" max="1021" width="28.85546875" bestFit="1" customWidth="1"/>
    <col min="1022" max="1022" width="39.28515625" bestFit="1" customWidth="1"/>
    <col min="1023" max="1023" width="13.7109375" bestFit="1" customWidth="1"/>
    <col min="1024" max="1024" width="11.5703125" bestFit="1" customWidth="1"/>
    <col min="1025" max="1025" width="14.140625" bestFit="1" customWidth="1"/>
    <col min="1026" max="1028" width="12.7109375" bestFit="1" customWidth="1"/>
    <col min="1277" max="1277" width="28.85546875" bestFit="1" customWidth="1"/>
    <col min="1278" max="1278" width="39.28515625" bestFit="1" customWidth="1"/>
    <col min="1279" max="1279" width="13.7109375" bestFit="1" customWidth="1"/>
    <col min="1280" max="1280" width="11.5703125" bestFit="1" customWidth="1"/>
    <col min="1281" max="1281" width="14.140625" bestFit="1" customWidth="1"/>
    <col min="1282" max="1284" width="12.7109375" bestFit="1" customWidth="1"/>
    <col min="1533" max="1533" width="28.85546875" bestFit="1" customWidth="1"/>
    <col min="1534" max="1534" width="39.28515625" bestFit="1" customWidth="1"/>
    <col min="1535" max="1535" width="13.7109375" bestFit="1" customWidth="1"/>
    <col min="1536" max="1536" width="11.5703125" bestFit="1" customWidth="1"/>
    <col min="1537" max="1537" width="14.140625" bestFit="1" customWidth="1"/>
    <col min="1538" max="1540" width="12.7109375" bestFit="1" customWidth="1"/>
    <col min="1789" max="1789" width="28.85546875" bestFit="1" customWidth="1"/>
    <col min="1790" max="1790" width="39.28515625" bestFit="1" customWidth="1"/>
    <col min="1791" max="1791" width="13.7109375" bestFit="1" customWidth="1"/>
    <col min="1792" max="1792" width="11.5703125" bestFit="1" customWidth="1"/>
    <col min="1793" max="1793" width="14.140625" bestFit="1" customWidth="1"/>
    <col min="1794" max="1796" width="12.7109375" bestFit="1" customWidth="1"/>
    <col min="2045" max="2045" width="28.85546875" bestFit="1" customWidth="1"/>
    <col min="2046" max="2046" width="39.28515625" bestFit="1" customWidth="1"/>
    <col min="2047" max="2047" width="13.7109375" bestFit="1" customWidth="1"/>
    <col min="2048" max="2048" width="11.5703125" bestFit="1" customWidth="1"/>
    <col min="2049" max="2049" width="14.140625" bestFit="1" customWidth="1"/>
    <col min="2050" max="2052" width="12.7109375" bestFit="1" customWidth="1"/>
    <col min="2301" max="2301" width="28.85546875" bestFit="1" customWidth="1"/>
    <col min="2302" max="2302" width="39.28515625" bestFit="1" customWidth="1"/>
    <col min="2303" max="2303" width="13.7109375" bestFit="1" customWidth="1"/>
    <col min="2304" max="2304" width="11.5703125" bestFit="1" customWidth="1"/>
    <col min="2305" max="2305" width="14.140625" bestFit="1" customWidth="1"/>
    <col min="2306" max="2308" width="12.7109375" bestFit="1" customWidth="1"/>
    <col min="2557" max="2557" width="28.85546875" bestFit="1" customWidth="1"/>
    <col min="2558" max="2558" width="39.28515625" bestFit="1" customWidth="1"/>
    <col min="2559" max="2559" width="13.7109375" bestFit="1" customWidth="1"/>
    <col min="2560" max="2560" width="11.5703125" bestFit="1" customWidth="1"/>
    <col min="2561" max="2561" width="14.140625" bestFit="1" customWidth="1"/>
    <col min="2562" max="2564" width="12.7109375" bestFit="1" customWidth="1"/>
    <col min="2813" max="2813" width="28.85546875" bestFit="1" customWidth="1"/>
    <col min="2814" max="2814" width="39.28515625" bestFit="1" customWidth="1"/>
    <col min="2815" max="2815" width="13.7109375" bestFit="1" customWidth="1"/>
    <col min="2816" max="2816" width="11.5703125" bestFit="1" customWidth="1"/>
    <col min="2817" max="2817" width="14.140625" bestFit="1" customWidth="1"/>
    <col min="2818" max="2820" width="12.7109375" bestFit="1" customWidth="1"/>
    <col min="3069" max="3069" width="28.85546875" bestFit="1" customWidth="1"/>
    <col min="3070" max="3070" width="39.28515625" bestFit="1" customWidth="1"/>
    <col min="3071" max="3071" width="13.7109375" bestFit="1" customWidth="1"/>
    <col min="3072" max="3072" width="11.5703125" bestFit="1" customWidth="1"/>
    <col min="3073" max="3073" width="14.140625" bestFit="1" customWidth="1"/>
    <col min="3074" max="3076" width="12.7109375" bestFit="1" customWidth="1"/>
    <col min="3325" max="3325" width="28.85546875" bestFit="1" customWidth="1"/>
    <col min="3326" max="3326" width="39.28515625" bestFit="1" customWidth="1"/>
    <col min="3327" max="3327" width="13.7109375" bestFit="1" customWidth="1"/>
    <col min="3328" max="3328" width="11.5703125" bestFit="1" customWidth="1"/>
    <col min="3329" max="3329" width="14.140625" bestFit="1" customWidth="1"/>
    <col min="3330" max="3332" width="12.7109375" bestFit="1" customWidth="1"/>
    <col min="3581" max="3581" width="28.85546875" bestFit="1" customWidth="1"/>
    <col min="3582" max="3582" width="39.28515625" bestFit="1" customWidth="1"/>
    <col min="3583" max="3583" width="13.7109375" bestFit="1" customWidth="1"/>
    <col min="3584" max="3584" width="11.5703125" bestFit="1" customWidth="1"/>
    <col min="3585" max="3585" width="14.140625" bestFit="1" customWidth="1"/>
    <col min="3586" max="3588" width="12.7109375" bestFit="1" customWidth="1"/>
    <col min="3837" max="3837" width="28.85546875" bestFit="1" customWidth="1"/>
    <col min="3838" max="3838" width="39.28515625" bestFit="1" customWidth="1"/>
    <col min="3839" max="3839" width="13.7109375" bestFit="1" customWidth="1"/>
    <col min="3840" max="3840" width="11.5703125" bestFit="1" customWidth="1"/>
    <col min="3841" max="3841" width="14.140625" bestFit="1" customWidth="1"/>
    <col min="3842" max="3844" width="12.7109375" bestFit="1" customWidth="1"/>
    <col min="4093" max="4093" width="28.85546875" bestFit="1" customWidth="1"/>
    <col min="4094" max="4094" width="39.28515625" bestFit="1" customWidth="1"/>
    <col min="4095" max="4095" width="13.7109375" bestFit="1" customWidth="1"/>
    <col min="4096" max="4096" width="11.5703125" bestFit="1" customWidth="1"/>
    <col min="4097" max="4097" width="14.140625" bestFit="1" customWidth="1"/>
    <col min="4098" max="4100" width="12.7109375" bestFit="1" customWidth="1"/>
    <col min="4349" max="4349" width="28.85546875" bestFit="1" customWidth="1"/>
    <col min="4350" max="4350" width="39.28515625" bestFit="1" customWidth="1"/>
    <col min="4351" max="4351" width="13.7109375" bestFit="1" customWidth="1"/>
    <col min="4352" max="4352" width="11.5703125" bestFit="1" customWidth="1"/>
    <col min="4353" max="4353" width="14.140625" bestFit="1" customWidth="1"/>
    <col min="4354" max="4356" width="12.7109375" bestFit="1" customWidth="1"/>
    <col min="4605" max="4605" width="28.85546875" bestFit="1" customWidth="1"/>
    <col min="4606" max="4606" width="39.28515625" bestFit="1" customWidth="1"/>
    <col min="4607" max="4607" width="13.7109375" bestFit="1" customWidth="1"/>
    <col min="4608" max="4608" width="11.5703125" bestFit="1" customWidth="1"/>
    <col min="4609" max="4609" width="14.140625" bestFit="1" customWidth="1"/>
    <col min="4610" max="4612" width="12.7109375" bestFit="1" customWidth="1"/>
    <col min="4861" max="4861" width="28.85546875" bestFit="1" customWidth="1"/>
    <col min="4862" max="4862" width="39.28515625" bestFit="1" customWidth="1"/>
    <col min="4863" max="4863" width="13.7109375" bestFit="1" customWidth="1"/>
    <col min="4864" max="4864" width="11.5703125" bestFit="1" customWidth="1"/>
    <col min="4865" max="4865" width="14.140625" bestFit="1" customWidth="1"/>
    <col min="4866" max="4868" width="12.7109375" bestFit="1" customWidth="1"/>
    <col min="5117" max="5117" width="28.85546875" bestFit="1" customWidth="1"/>
    <col min="5118" max="5118" width="39.28515625" bestFit="1" customWidth="1"/>
    <col min="5119" max="5119" width="13.7109375" bestFit="1" customWidth="1"/>
    <col min="5120" max="5120" width="11.5703125" bestFit="1" customWidth="1"/>
    <col min="5121" max="5121" width="14.140625" bestFit="1" customWidth="1"/>
    <col min="5122" max="5124" width="12.7109375" bestFit="1" customWidth="1"/>
    <col min="5373" max="5373" width="28.85546875" bestFit="1" customWidth="1"/>
    <col min="5374" max="5374" width="39.28515625" bestFit="1" customWidth="1"/>
    <col min="5375" max="5375" width="13.7109375" bestFit="1" customWidth="1"/>
    <col min="5376" max="5376" width="11.5703125" bestFit="1" customWidth="1"/>
    <col min="5377" max="5377" width="14.140625" bestFit="1" customWidth="1"/>
    <col min="5378" max="5380" width="12.7109375" bestFit="1" customWidth="1"/>
    <col min="5629" max="5629" width="28.85546875" bestFit="1" customWidth="1"/>
    <col min="5630" max="5630" width="39.28515625" bestFit="1" customWidth="1"/>
    <col min="5631" max="5631" width="13.7109375" bestFit="1" customWidth="1"/>
    <col min="5632" max="5632" width="11.5703125" bestFit="1" customWidth="1"/>
    <col min="5633" max="5633" width="14.140625" bestFit="1" customWidth="1"/>
    <col min="5634" max="5636" width="12.7109375" bestFit="1" customWidth="1"/>
    <col min="5885" max="5885" width="28.85546875" bestFit="1" customWidth="1"/>
    <col min="5886" max="5886" width="39.28515625" bestFit="1" customWidth="1"/>
    <col min="5887" max="5887" width="13.7109375" bestFit="1" customWidth="1"/>
    <col min="5888" max="5888" width="11.5703125" bestFit="1" customWidth="1"/>
    <col min="5889" max="5889" width="14.140625" bestFit="1" customWidth="1"/>
    <col min="5890" max="5892" width="12.7109375" bestFit="1" customWidth="1"/>
    <col min="6141" max="6141" width="28.85546875" bestFit="1" customWidth="1"/>
    <col min="6142" max="6142" width="39.28515625" bestFit="1" customWidth="1"/>
    <col min="6143" max="6143" width="13.7109375" bestFit="1" customWidth="1"/>
    <col min="6144" max="6144" width="11.5703125" bestFit="1" customWidth="1"/>
    <col min="6145" max="6145" width="14.140625" bestFit="1" customWidth="1"/>
    <col min="6146" max="6148" width="12.7109375" bestFit="1" customWidth="1"/>
    <col min="6397" max="6397" width="28.85546875" bestFit="1" customWidth="1"/>
    <col min="6398" max="6398" width="39.28515625" bestFit="1" customWidth="1"/>
    <col min="6399" max="6399" width="13.7109375" bestFit="1" customWidth="1"/>
    <col min="6400" max="6400" width="11.5703125" bestFit="1" customWidth="1"/>
    <col min="6401" max="6401" width="14.140625" bestFit="1" customWidth="1"/>
    <col min="6402" max="6404" width="12.7109375" bestFit="1" customWidth="1"/>
    <col min="6653" max="6653" width="28.85546875" bestFit="1" customWidth="1"/>
    <col min="6654" max="6654" width="39.28515625" bestFit="1" customWidth="1"/>
    <col min="6655" max="6655" width="13.7109375" bestFit="1" customWidth="1"/>
    <col min="6656" max="6656" width="11.5703125" bestFit="1" customWidth="1"/>
    <col min="6657" max="6657" width="14.140625" bestFit="1" customWidth="1"/>
    <col min="6658" max="6660" width="12.7109375" bestFit="1" customWidth="1"/>
    <col min="6909" max="6909" width="28.85546875" bestFit="1" customWidth="1"/>
    <col min="6910" max="6910" width="39.28515625" bestFit="1" customWidth="1"/>
    <col min="6911" max="6911" width="13.7109375" bestFit="1" customWidth="1"/>
    <col min="6912" max="6912" width="11.5703125" bestFit="1" customWidth="1"/>
    <col min="6913" max="6913" width="14.140625" bestFit="1" customWidth="1"/>
    <col min="6914" max="6916" width="12.7109375" bestFit="1" customWidth="1"/>
    <col min="7165" max="7165" width="28.85546875" bestFit="1" customWidth="1"/>
    <col min="7166" max="7166" width="39.28515625" bestFit="1" customWidth="1"/>
    <col min="7167" max="7167" width="13.7109375" bestFit="1" customWidth="1"/>
    <col min="7168" max="7168" width="11.5703125" bestFit="1" customWidth="1"/>
    <col min="7169" max="7169" width="14.140625" bestFit="1" customWidth="1"/>
    <col min="7170" max="7172" width="12.7109375" bestFit="1" customWidth="1"/>
    <col min="7421" max="7421" width="28.85546875" bestFit="1" customWidth="1"/>
    <col min="7422" max="7422" width="39.28515625" bestFit="1" customWidth="1"/>
    <col min="7423" max="7423" width="13.7109375" bestFit="1" customWidth="1"/>
    <col min="7424" max="7424" width="11.5703125" bestFit="1" customWidth="1"/>
    <col min="7425" max="7425" width="14.140625" bestFit="1" customWidth="1"/>
    <col min="7426" max="7428" width="12.7109375" bestFit="1" customWidth="1"/>
    <col min="7677" max="7677" width="28.85546875" bestFit="1" customWidth="1"/>
    <col min="7678" max="7678" width="39.28515625" bestFit="1" customWidth="1"/>
    <col min="7679" max="7679" width="13.7109375" bestFit="1" customWidth="1"/>
    <col min="7680" max="7680" width="11.5703125" bestFit="1" customWidth="1"/>
    <col min="7681" max="7681" width="14.140625" bestFit="1" customWidth="1"/>
    <col min="7682" max="7684" width="12.7109375" bestFit="1" customWidth="1"/>
    <col min="7933" max="7933" width="28.85546875" bestFit="1" customWidth="1"/>
    <col min="7934" max="7934" width="39.28515625" bestFit="1" customWidth="1"/>
    <col min="7935" max="7935" width="13.7109375" bestFit="1" customWidth="1"/>
    <col min="7936" max="7936" width="11.5703125" bestFit="1" customWidth="1"/>
    <col min="7937" max="7937" width="14.140625" bestFit="1" customWidth="1"/>
    <col min="7938" max="7940" width="12.7109375" bestFit="1" customWidth="1"/>
    <col min="8189" max="8189" width="28.85546875" bestFit="1" customWidth="1"/>
    <col min="8190" max="8190" width="39.28515625" bestFit="1" customWidth="1"/>
    <col min="8191" max="8191" width="13.7109375" bestFit="1" customWidth="1"/>
    <col min="8192" max="8192" width="11.5703125" bestFit="1" customWidth="1"/>
    <col min="8193" max="8193" width="14.140625" bestFit="1" customWidth="1"/>
    <col min="8194" max="8196" width="12.7109375" bestFit="1" customWidth="1"/>
    <col min="8445" max="8445" width="28.85546875" bestFit="1" customWidth="1"/>
    <col min="8446" max="8446" width="39.28515625" bestFit="1" customWidth="1"/>
    <col min="8447" max="8447" width="13.7109375" bestFit="1" customWidth="1"/>
    <col min="8448" max="8448" width="11.5703125" bestFit="1" customWidth="1"/>
    <col min="8449" max="8449" width="14.140625" bestFit="1" customWidth="1"/>
    <col min="8450" max="8452" width="12.7109375" bestFit="1" customWidth="1"/>
    <col min="8701" max="8701" width="28.85546875" bestFit="1" customWidth="1"/>
    <col min="8702" max="8702" width="39.28515625" bestFit="1" customWidth="1"/>
    <col min="8703" max="8703" width="13.7109375" bestFit="1" customWidth="1"/>
    <col min="8704" max="8704" width="11.5703125" bestFit="1" customWidth="1"/>
    <col min="8705" max="8705" width="14.140625" bestFit="1" customWidth="1"/>
    <col min="8706" max="8708" width="12.7109375" bestFit="1" customWidth="1"/>
    <col min="8957" max="8957" width="28.85546875" bestFit="1" customWidth="1"/>
    <col min="8958" max="8958" width="39.28515625" bestFit="1" customWidth="1"/>
    <col min="8959" max="8959" width="13.7109375" bestFit="1" customWidth="1"/>
    <col min="8960" max="8960" width="11.5703125" bestFit="1" customWidth="1"/>
    <col min="8961" max="8961" width="14.140625" bestFit="1" customWidth="1"/>
    <col min="8962" max="8964" width="12.7109375" bestFit="1" customWidth="1"/>
    <col min="9213" max="9213" width="28.85546875" bestFit="1" customWidth="1"/>
    <col min="9214" max="9214" width="39.28515625" bestFit="1" customWidth="1"/>
    <col min="9215" max="9215" width="13.7109375" bestFit="1" customWidth="1"/>
    <col min="9216" max="9216" width="11.5703125" bestFit="1" customWidth="1"/>
    <col min="9217" max="9217" width="14.140625" bestFit="1" customWidth="1"/>
    <col min="9218" max="9220" width="12.7109375" bestFit="1" customWidth="1"/>
    <col min="9469" max="9469" width="28.85546875" bestFit="1" customWidth="1"/>
    <col min="9470" max="9470" width="39.28515625" bestFit="1" customWidth="1"/>
    <col min="9471" max="9471" width="13.7109375" bestFit="1" customWidth="1"/>
    <col min="9472" max="9472" width="11.5703125" bestFit="1" customWidth="1"/>
    <col min="9473" max="9473" width="14.140625" bestFit="1" customWidth="1"/>
    <col min="9474" max="9476" width="12.7109375" bestFit="1" customWidth="1"/>
    <col min="9725" max="9725" width="28.85546875" bestFit="1" customWidth="1"/>
    <col min="9726" max="9726" width="39.28515625" bestFit="1" customWidth="1"/>
    <col min="9727" max="9727" width="13.7109375" bestFit="1" customWidth="1"/>
    <col min="9728" max="9728" width="11.5703125" bestFit="1" customWidth="1"/>
    <col min="9729" max="9729" width="14.140625" bestFit="1" customWidth="1"/>
    <col min="9730" max="9732" width="12.7109375" bestFit="1" customWidth="1"/>
    <col min="9981" max="9981" width="28.85546875" bestFit="1" customWidth="1"/>
    <col min="9982" max="9982" width="39.28515625" bestFit="1" customWidth="1"/>
    <col min="9983" max="9983" width="13.7109375" bestFit="1" customWidth="1"/>
    <col min="9984" max="9984" width="11.5703125" bestFit="1" customWidth="1"/>
    <col min="9985" max="9985" width="14.140625" bestFit="1" customWidth="1"/>
    <col min="9986" max="9988" width="12.7109375" bestFit="1" customWidth="1"/>
    <col min="10237" max="10237" width="28.85546875" bestFit="1" customWidth="1"/>
    <col min="10238" max="10238" width="39.28515625" bestFit="1" customWidth="1"/>
    <col min="10239" max="10239" width="13.7109375" bestFit="1" customWidth="1"/>
    <col min="10240" max="10240" width="11.5703125" bestFit="1" customWidth="1"/>
    <col min="10241" max="10241" width="14.140625" bestFit="1" customWidth="1"/>
    <col min="10242" max="10244" width="12.7109375" bestFit="1" customWidth="1"/>
    <col min="10493" max="10493" width="28.85546875" bestFit="1" customWidth="1"/>
    <col min="10494" max="10494" width="39.28515625" bestFit="1" customWidth="1"/>
    <col min="10495" max="10495" width="13.7109375" bestFit="1" customWidth="1"/>
    <col min="10496" max="10496" width="11.5703125" bestFit="1" customWidth="1"/>
    <col min="10497" max="10497" width="14.140625" bestFit="1" customWidth="1"/>
    <col min="10498" max="10500" width="12.7109375" bestFit="1" customWidth="1"/>
    <col min="10749" max="10749" width="28.85546875" bestFit="1" customWidth="1"/>
    <col min="10750" max="10750" width="39.28515625" bestFit="1" customWidth="1"/>
    <col min="10751" max="10751" width="13.7109375" bestFit="1" customWidth="1"/>
    <col min="10752" max="10752" width="11.5703125" bestFit="1" customWidth="1"/>
    <col min="10753" max="10753" width="14.140625" bestFit="1" customWidth="1"/>
    <col min="10754" max="10756" width="12.7109375" bestFit="1" customWidth="1"/>
    <col min="11005" max="11005" width="28.85546875" bestFit="1" customWidth="1"/>
    <col min="11006" max="11006" width="39.28515625" bestFit="1" customWidth="1"/>
    <col min="11007" max="11007" width="13.7109375" bestFit="1" customWidth="1"/>
    <col min="11008" max="11008" width="11.5703125" bestFit="1" customWidth="1"/>
    <col min="11009" max="11009" width="14.140625" bestFit="1" customWidth="1"/>
    <col min="11010" max="11012" width="12.7109375" bestFit="1" customWidth="1"/>
    <col min="11261" max="11261" width="28.85546875" bestFit="1" customWidth="1"/>
    <col min="11262" max="11262" width="39.28515625" bestFit="1" customWidth="1"/>
    <col min="11263" max="11263" width="13.7109375" bestFit="1" customWidth="1"/>
    <col min="11264" max="11264" width="11.5703125" bestFit="1" customWidth="1"/>
    <col min="11265" max="11265" width="14.140625" bestFit="1" customWidth="1"/>
    <col min="11266" max="11268" width="12.7109375" bestFit="1" customWidth="1"/>
    <col min="11517" max="11517" width="28.85546875" bestFit="1" customWidth="1"/>
    <col min="11518" max="11518" width="39.28515625" bestFit="1" customWidth="1"/>
    <col min="11519" max="11519" width="13.7109375" bestFit="1" customWidth="1"/>
    <col min="11520" max="11520" width="11.5703125" bestFit="1" customWidth="1"/>
    <col min="11521" max="11521" width="14.140625" bestFit="1" customWidth="1"/>
    <col min="11522" max="11524" width="12.7109375" bestFit="1" customWidth="1"/>
    <col min="11773" max="11773" width="28.85546875" bestFit="1" customWidth="1"/>
    <col min="11774" max="11774" width="39.28515625" bestFit="1" customWidth="1"/>
    <col min="11775" max="11775" width="13.7109375" bestFit="1" customWidth="1"/>
    <col min="11776" max="11776" width="11.5703125" bestFit="1" customWidth="1"/>
    <col min="11777" max="11777" width="14.140625" bestFit="1" customWidth="1"/>
    <col min="11778" max="11780" width="12.7109375" bestFit="1" customWidth="1"/>
    <col min="12029" max="12029" width="28.85546875" bestFit="1" customWidth="1"/>
    <col min="12030" max="12030" width="39.28515625" bestFit="1" customWidth="1"/>
    <col min="12031" max="12031" width="13.7109375" bestFit="1" customWidth="1"/>
    <col min="12032" max="12032" width="11.5703125" bestFit="1" customWidth="1"/>
    <col min="12033" max="12033" width="14.140625" bestFit="1" customWidth="1"/>
    <col min="12034" max="12036" width="12.7109375" bestFit="1" customWidth="1"/>
    <col min="12285" max="12285" width="28.85546875" bestFit="1" customWidth="1"/>
    <col min="12286" max="12286" width="39.28515625" bestFit="1" customWidth="1"/>
    <col min="12287" max="12287" width="13.7109375" bestFit="1" customWidth="1"/>
    <col min="12288" max="12288" width="11.5703125" bestFit="1" customWidth="1"/>
    <col min="12289" max="12289" width="14.140625" bestFit="1" customWidth="1"/>
    <col min="12290" max="12292" width="12.7109375" bestFit="1" customWidth="1"/>
    <col min="12541" max="12541" width="28.85546875" bestFit="1" customWidth="1"/>
    <col min="12542" max="12542" width="39.28515625" bestFit="1" customWidth="1"/>
    <col min="12543" max="12543" width="13.7109375" bestFit="1" customWidth="1"/>
    <col min="12544" max="12544" width="11.5703125" bestFit="1" customWidth="1"/>
    <col min="12545" max="12545" width="14.140625" bestFit="1" customWidth="1"/>
    <col min="12546" max="12548" width="12.7109375" bestFit="1" customWidth="1"/>
    <col min="12797" max="12797" width="28.85546875" bestFit="1" customWidth="1"/>
    <col min="12798" max="12798" width="39.28515625" bestFit="1" customWidth="1"/>
    <col min="12799" max="12799" width="13.7109375" bestFit="1" customWidth="1"/>
    <col min="12800" max="12800" width="11.5703125" bestFit="1" customWidth="1"/>
    <col min="12801" max="12801" width="14.140625" bestFit="1" customWidth="1"/>
    <col min="12802" max="12804" width="12.7109375" bestFit="1" customWidth="1"/>
    <col min="13053" max="13053" width="28.85546875" bestFit="1" customWidth="1"/>
    <col min="13054" max="13054" width="39.28515625" bestFit="1" customWidth="1"/>
    <col min="13055" max="13055" width="13.7109375" bestFit="1" customWidth="1"/>
    <col min="13056" max="13056" width="11.5703125" bestFit="1" customWidth="1"/>
    <col min="13057" max="13057" width="14.140625" bestFit="1" customWidth="1"/>
    <col min="13058" max="13060" width="12.7109375" bestFit="1" customWidth="1"/>
    <col min="13309" max="13309" width="28.85546875" bestFit="1" customWidth="1"/>
    <col min="13310" max="13310" width="39.28515625" bestFit="1" customWidth="1"/>
    <col min="13311" max="13311" width="13.7109375" bestFit="1" customWidth="1"/>
    <col min="13312" max="13312" width="11.5703125" bestFit="1" customWidth="1"/>
    <col min="13313" max="13313" width="14.140625" bestFit="1" customWidth="1"/>
    <col min="13314" max="13316" width="12.7109375" bestFit="1" customWidth="1"/>
    <col min="13565" max="13565" width="28.85546875" bestFit="1" customWidth="1"/>
    <col min="13566" max="13566" width="39.28515625" bestFit="1" customWidth="1"/>
    <col min="13567" max="13567" width="13.7109375" bestFit="1" customWidth="1"/>
    <col min="13568" max="13568" width="11.5703125" bestFit="1" customWidth="1"/>
    <col min="13569" max="13569" width="14.140625" bestFit="1" customWidth="1"/>
    <col min="13570" max="13572" width="12.7109375" bestFit="1" customWidth="1"/>
    <col min="13821" max="13821" width="28.85546875" bestFit="1" customWidth="1"/>
    <col min="13822" max="13822" width="39.28515625" bestFit="1" customWidth="1"/>
    <col min="13823" max="13823" width="13.7109375" bestFit="1" customWidth="1"/>
    <col min="13824" max="13824" width="11.5703125" bestFit="1" customWidth="1"/>
    <col min="13825" max="13825" width="14.140625" bestFit="1" customWidth="1"/>
    <col min="13826" max="13828" width="12.7109375" bestFit="1" customWidth="1"/>
    <col min="14077" max="14077" width="28.85546875" bestFit="1" customWidth="1"/>
    <col min="14078" max="14078" width="39.28515625" bestFit="1" customWidth="1"/>
    <col min="14079" max="14079" width="13.7109375" bestFit="1" customWidth="1"/>
    <col min="14080" max="14080" width="11.5703125" bestFit="1" customWidth="1"/>
    <col min="14081" max="14081" width="14.140625" bestFit="1" customWidth="1"/>
    <col min="14082" max="14084" width="12.7109375" bestFit="1" customWidth="1"/>
    <col min="14333" max="14333" width="28.85546875" bestFit="1" customWidth="1"/>
    <col min="14334" max="14334" width="39.28515625" bestFit="1" customWidth="1"/>
    <col min="14335" max="14335" width="13.7109375" bestFit="1" customWidth="1"/>
    <col min="14336" max="14336" width="11.5703125" bestFit="1" customWidth="1"/>
    <col min="14337" max="14337" width="14.140625" bestFit="1" customWidth="1"/>
    <col min="14338" max="14340" width="12.7109375" bestFit="1" customWidth="1"/>
    <col min="14589" max="14589" width="28.85546875" bestFit="1" customWidth="1"/>
    <col min="14590" max="14590" width="39.28515625" bestFit="1" customWidth="1"/>
    <col min="14591" max="14591" width="13.7109375" bestFit="1" customWidth="1"/>
    <col min="14592" max="14592" width="11.5703125" bestFit="1" customWidth="1"/>
    <col min="14593" max="14593" width="14.140625" bestFit="1" customWidth="1"/>
    <col min="14594" max="14596" width="12.7109375" bestFit="1" customWidth="1"/>
    <col min="14845" max="14845" width="28.85546875" bestFit="1" customWidth="1"/>
    <col min="14846" max="14846" width="39.28515625" bestFit="1" customWidth="1"/>
    <col min="14847" max="14847" width="13.7109375" bestFit="1" customWidth="1"/>
    <col min="14848" max="14848" width="11.5703125" bestFit="1" customWidth="1"/>
    <col min="14849" max="14849" width="14.140625" bestFit="1" customWidth="1"/>
    <col min="14850" max="14852" width="12.7109375" bestFit="1" customWidth="1"/>
    <col min="15101" max="15101" width="28.85546875" bestFit="1" customWidth="1"/>
    <col min="15102" max="15102" width="39.28515625" bestFit="1" customWidth="1"/>
    <col min="15103" max="15103" width="13.7109375" bestFit="1" customWidth="1"/>
    <col min="15104" max="15104" width="11.5703125" bestFit="1" customWidth="1"/>
    <col min="15105" max="15105" width="14.140625" bestFit="1" customWidth="1"/>
    <col min="15106" max="15108" width="12.7109375" bestFit="1" customWidth="1"/>
    <col min="15357" max="15357" width="28.85546875" bestFit="1" customWidth="1"/>
    <col min="15358" max="15358" width="39.28515625" bestFit="1" customWidth="1"/>
    <col min="15359" max="15359" width="13.7109375" bestFit="1" customWidth="1"/>
    <col min="15360" max="15360" width="11.5703125" bestFit="1" customWidth="1"/>
    <col min="15361" max="15361" width="14.140625" bestFit="1" customWidth="1"/>
    <col min="15362" max="15364" width="12.7109375" bestFit="1" customWidth="1"/>
    <col min="15613" max="15613" width="28.85546875" bestFit="1" customWidth="1"/>
    <col min="15614" max="15614" width="39.28515625" bestFit="1" customWidth="1"/>
    <col min="15615" max="15615" width="13.7109375" bestFit="1" customWidth="1"/>
    <col min="15616" max="15616" width="11.5703125" bestFit="1" customWidth="1"/>
    <col min="15617" max="15617" width="14.140625" bestFit="1" customWidth="1"/>
    <col min="15618" max="15620" width="12.7109375" bestFit="1" customWidth="1"/>
    <col min="15869" max="15869" width="28.85546875" bestFit="1" customWidth="1"/>
    <col min="15870" max="15870" width="39.28515625" bestFit="1" customWidth="1"/>
    <col min="15871" max="15871" width="13.7109375" bestFit="1" customWidth="1"/>
    <col min="15872" max="15872" width="11.5703125" bestFit="1" customWidth="1"/>
    <col min="15873" max="15873" width="14.140625" bestFit="1" customWidth="1"/>
    <col min="15874" max="15876" width="12.7109375" bestFit="1" customWidth="1"/>
    <col min="16125" max="16125" width="28.85546875" bestFit="1" customWidth="1"/>
    <col min="16126" max="16126" width="39.28515625" bestFit="1" customWidth="1"/>
    <col min="16127" max="16127" width="13.7109375" bestFit="1" customWidth="1"/>
    <col min="16128" max="16128" width="11.5703125" bestFit="1" customWidth="1"/>
    <col min="16129" max="16129" width="14.140625" bestFit="1" customWidth="1"/>
    <col min="16130" max="16132" width="12.7109375" bestFit="1" customWidth="1"/>
  </cols>
  <sheetData>
    <row r="1" spans="1:4" x14ac:dyDescent="0.3">
      <c r="A1" t="s">
        <v>131</v>
      </c>
    </row>
    <row r="3" spans="1:4" ht="90" x14ac:dyDescent="0.25">
      <c r="A3" s="45" t="s">
        <v>156</v>
      </c>
      <c r="B3" s="49" t="s">
        <v>155</v>
      </c>
      <c r="C3" s="44" t="s">
        <v>154</v>
      </c>
      <c r="D3" s="44" t="s">
        <v>72</v>
      </c>
    </row>
    <row r="4" spans="1:4" hidden="1" x14ac:dyDescent="0.3">
      <c r="A4" s="33" t="s">
        <v>75</v>
      </c>
      <c r="B4" s="50"/>
      <c r="C4" s="33" t="s">
        <v>76</v>
      </c>
      <c r="D4" s="34">
        <v>42704357.090000004</v>
      </c>
    </row>
    <row r="5" spans="1:4" hidden="1" x14ac:dyDescent="0.3">
      <c r="A5" s="33" t="s">
        <v>77</v>
      </c>
      <c r="B5" s="50"/>
      <c r="C5" s="33" t="s">
        <v>78</v>
      </c>
      <c r="D5" s="34">
        <v>16254800</v>
      </c>
    </row>
    <row r="6" spans="1:4" hidden="1" x14ac:dyDescent="0.3">
      <c r="A6" s="33" t="s">
        <v>79</v>
      </c>
      <c r="B6" s="50"/>
      <c r="C6" s="33" t="s">
        <v>80</v>
      </c>
      <c r="D6" s="34">
        <v>23487396.399999999</v>
      </c>
    </row>
    <row r="7" spans="1:4" hidden="1" x14ac:dyDescent="0.3">
      <c r="A7" s="33" t="s">
        <v>81</v>
      </c>
      <c r="B7" s="50"/>
      <c r="C7" s="33" t="s">
        <v>82</v>
      </c>
      <c r="D7" s="34">
        <v>8415699.8100000005</v>
      </c>
    </row>
    <row r="8" spans="1:4" hidden="1" x14ac:dyDescent="0.3">
      <c r="A8" s="33" t="s">
        <v>83</v>
      </c>
      <c r="B8" s="50"/>
      <c r="C8" s="33" t="s">
        <v>84</v>
      </c>
      <c r="D8" s="34">
        <v>7160815.8799999999</v>
      </c>
    </row>
    <row r="9" spans="1:4" hidden="1" x14ac:dyDescent="0.3">
      <c r="A9" s="33" t="s">
        <v>85</v>
      </c>
      <c r="B9" s="50"/>
      <c r="C9" s="33" t="s">
        <v>86</v>
      </c>
      <c r="D9" s="34">
        <v>11385068</v>
      </c>
    </row>
    <row r="10" spans="1:4" hidden="1" x14ac:dyDescent="0.3">
      <c r="A10" s="33" t="s">
        <v>87</v>
      </c>
      <c r="B10" s="50"/>
      <c r="C10" s="33" t="s">
        <v>88</v>
      </c>
      <c r="D10" s="34">
        <v>9643706.3100000005</v>
      </c>
    </row>
    <row r="11" spans="1:4" hidden="1" x14ac:dyDescent="0.3">
      <c r="A11" s="33" t="s">
        <v>89</v>
      </c>
      <c r="B11" s="50"/>
      <c r="C11" s="33" t="s">
        <v>90</v>
      </c>
      <c r="D11" s="34">
        <v>1514886.56</v>
      </c>
    </row>
    <row r="12" spans="1:4" hidden="1" x14ac:dyDescent="0.3">
      <c r="A12" s="33" t="s">
        <v>91</v>
      </c>
      <c r="B12" s="50"/>
      <c r="C12" s="33" t="s">
        <v>92</v>
      </c>
      <c r="D12" s="34">
        <v>5049621.87</v>
      </c>
    </row>
    <row r="13" spans="1:4" hidden="1" x14ac:dyDescent="0.3">
      <c r="A13" s="33" t="s">
        <v>93</v>
      </c>
      <c r="B13" s="50"/>
      <c r="C13" s="33" t="s">
        <v>94</v>
      </c>
      <c r="D13" s="34">
        <v>252481.09</v>
      </c>
    </row>
    <row r="14" spans="1:4" hidden="1" x14ac:dyDescent="0.3">
      <c r="A14" s="33" t="s">
        <v>95</v>
      </c>
      <c r="B14" s="50"/>
      <c r="C14" s="33" t="s">
        <v>96</v>
      </c>
      <c r="D14" s="34">
        <v>4838609.21</v>
      </c>
    </row>
    <row r="15" spans="1:4" hidden="1" x14ac:dyDescent="0.3">
      <c r="A15" s="33" t="s">
        <v>97</v>
      </c>
      <c r="B15" s="50"/>
      <c r="C15" s="33" t="s">
        <v>98</v>
      </c>
      <c r="D15" s="34">
        <v>1514886.56</v>
      </c>
    </row>
    <row r="16" spans="1:4" hidden="1" x14ac:dyDescent="0.3">
      <c r="A16" s="33" t="s">
        <v>99</v>
      </c>
      <c r="B16" s="50"/>
      <c r="C16" s="33" t="s">
        <v>100</v>
      </c>
      <c r="D16" s="34">
        <v>3029773.12</v>
      </c>
    </row>
    <row r="17" spans="1:5" hidden="1" x14ac:dyDescent="0.3">
      <c r="A17" s="33" t="s">
        <v>101</v>
      </c>
      <c r="B17" s="50"/>
      <c r="C17" s="33" t="s">
        <v>102</v>
      </c>
      <c r="D17" s="34">
        <v>252481.09</v>
      </c>
    </row>
    <row r="18" spans="1:5" hidden="1" x14ac:dyDescent="0.3">
      <c r="A18" s="33" t="s">
        <v>103</v>
      </c>
      <c r="B18" s="50"/>
      <c r="C18" s="33" t="s">
        <v>104</v>
      </c>
      <c r="D18" s="34">
        <v>5382896.9100000001</v>
      </c>
    </row>
    <row r="19" spans="1:5" hidden="1" x14ac:dyDescent="0.3">
      <c r="A19" s="36" t="s">
        <v>135</v>
      </c>
      <c r="B19" s="50"/>
      <c r="C19" s="33"/>
      <c r="D19" s="37">
        <f>SUM(D4:D18)</f>
        <v>140887479.90000001</v>
      </c>
    </row>
    <row r="20" spans="1:5" ht="60.75" x14ac:dyDescent="0.3">
      <c r="A20" s="33" t="s">
        <v>105</v>
      </c>
      <c r="B20" s="50"/>
      <c r="C20" s="33" t="s">
        <v>69</v>
      </c>
      <c r="D20" s="34"/>
      <c r="E20" s="31" t="s">
        <v>170</v>
      </c>
    </row>
    <row r="21" spans="1:5" x14ac:dyDescent="0.3">
      <c r="A21" s="46" t="s">
        <v>106</v>
      </c>
      <c r="B21" s="51"/>
      <c r="C21" s="46" t="s">
        <v>107</v>
      </c>
      <c r="D21" s="34"/>
      <c r="E21" s="56" t="s">
        <v>166</v>
      </c>
    </row>
    <row r="22" spans="1:5" ht="98.25" customHeight="1" x14ac:dyDescent="0.25">
      <c r="A22" s="38" t="s">
        <v>136</v>
      </c>
      <c r="B22" s="47" t="s">
        <v>150</v>
      </c>
      <c r="C22" s="33"/>
      <c r="D22" s="37">
        <f>SUM(D20:D21)</f>
        <v>0</v>
      </c>
    </row>
    <row r="23" spans="1:5" ht="89.25" customHeight="1" x14ac:dyDescent="0.25">
      <c r="A23" s="38"/>
      <c r="B23" s="47"/>
      <c r="C23" s="33" t="s">
        <v>69</v>
      </c>
      <c r="D23" s="37"/>
      <c r="E23" s="58" t="s">
        <v>172</v>
      </c>
    </row>
    <row r="24" spans="1:5" ht="39.75" customHeight="1" x14ac:dyDescent="0.25">
      <c r="A24" s="38"/>
      <c r="B24" s="47"/>
      <c r="C24" s="33" t="s">
        <v>109</v>
      </c>
      <c r="D24" s="37"/>
      <c r="E24" s="58" t="s">
        <v>165</v>
      </c>
    </row>
    <row r="25" spans="1:5" ht="69" customHeight="1" x14ac:dyDescent="0.25">
      <c r="A25" s="38" t="s">
        <v>158</v>
      </c>
      <c r="B25" s="47" t="s">
        <v>159</v>
      </c>
      <c r="C25" s="33"/>
      <c r="D25" s="37">
        <f>SUM(D23:D24)</f>
        <v>0</v>
      </c>
    </row>
    <row r="26" spans="1:5" ht="29.25" customHeight="1" x14ac:dyDescent="0.3">
      <c r="A26" s="33" t="s">
        <v>108</v>
      </c>
      <c r="B26" s="50"/>
      <c r="C26" s="33" t="s">
        <v>109</v>
      </c>
      <c r="D26" s="34"/>
    </row>
    <row r="27" spans="1:5" ht="60" x14ac:dyDescent="0.3">
      <c r="A27" s="33" t="s">
        <v>110</v>
      </c>
      <c r="B27" s="50"/>
      <c r="C27" s="33" t="s">
        <v>69</v>
      </c>
      <c r="D27" s="34"/>
      <c r="E27" s="58" t="s">
        <v>171</v>
      </c>
    </row>
    <row r="28" spans="1:5" ht="96" customHeight="1" x14ac:dyDescent="0.25">
      <c r="A28" s="38" t="s">
        <v>137</v>
      </c>
      <c r="B28" s="47" t="s">
        <v>151</v>
      </c>
      <c r="C28" s="33"/>
      <c r="D28" s="37">
        <f>SUM(D26:D27)</f>
        <v>0</v>
      </c>
    </row>
    <row r="29" spans="1:5" ht="15" customHeight="1" x14ac:dyDescent="0.3">
      <c r="A29" s="33" t="s">
        <v>111</v>
      </c>
      <c r="B29" s="50"/>
      <c r="C29" s="33" t="s">
        <v>69</v>
      </c>
      <c r="D29" s="34"/>
    </row>
    <row r="30" spans="1:5" x14ac:dyDescent="0.3">
      <c r="A30" s="33" t="s">
        <v>139</v>
      </c>
      <c r="B30" s="50"/>
      <c r="C30" s="33" t="s">
        <v>140</v>
      </c>
      <c r="D30" s="35"/>
    </row>
    <row r="31" spans="1:5" x14ac:dyDescent="0.3">
      <c r="A31" s="54" t="s">
        <v>112</v>
      </c>
      <c r="B31" s="55"/>
      <c r="C31" s="54" t="s">
        <v>70</v>
      </c>
      <c r="D31" s="34"/>
      <c r="E31" s="56" t="s">
        <v>164</v>
      </c>
    </row>
    <row r="32" spans="1:5" ht="60.75" customHeight="1" x14ac:dyDescent="0.25">
      <c r="A32" s="38" t="s">
        <v>141</v>
      </c>
      <c r="B32" s="52" t="s">
        <v>152</v>
      </c>
      <c r="C32" s="33"/>
      <c r="D32" s="37">
        <f>SUM(D29:D31)</f>
        <v>0</v>
      </c>
    </row>
    <row r="33" spans="1:5" x14ac:dyDescent="0.3">
      <c r="A33" s="33" t="s">
        <v>113</v>
      </c>
      <c r="B33" s="50"/>
      <c r="C33" s="33" t="s">
        <v>114</v>
      </c>
      <c r="D33" s="34"/>
    </row>
    <row r="34" spans="1:5" ht="45.75" x14ac:dyDescent="0.3">
      <c r="A34" s="33" t="s">
        <v>115</v>
      </c>
      <c r="B34" s="50"/>
      <c r="C34" s="33" t="s">
        <v>116</v>
      </c>
      <c r="D34" s="34"/>
      <c r="E34" s="31" t="s">
        <v>169</v>
      </c>
    </row>
    <row r="35" spans="1:5" ht="68.25" customHeight="1" x14ac:dyDescent="0.25">
      <c r="A35" s="39" t="s">
        <v>142</v>
      </c>
      <c r="B35" s="53" t="s">
        <v>160</v>
      </c>
      <c r="C35" s="40"/>
      <c r="D35" s="37">
        <f>SUM(D33:D34)</f>
        <v>0</v>
      </c>
    </row>
    <row r="36" spans="1:5" x14ac:dyDescent="0.3">
      <c r="A36" s="33" t="s">
        <v>117</v>
      </c>
      <c r="B36" s="50"/>
      <c r="C36" s="33" t="s">
        <v>118</v>
      </c>
      <c r="D36" s="34"/>
    </row>
    <row r="37" spans="1:5" x14ac:dyDescent="0.3">
      <c r="A37" s="33"/>
      <c r="B37" s="50"/>
      <c r="C37" s="54" t="s">
        <v>116</v>
      </c>
      <c r="D37" s="34"/>
      <c r="E37" t="s">
        <v>168</v>
      </c>
    </row>
    <row r="38" spans="1:5" x14ac:dyDescent="0.3">
      <c r="A38" s="33" t="s">
        <v>167</v>
      </c>
      <c r="B38" s="50"/>
      <c r="C38" s="33" t="s">
        <v>161</v>
      </c>
      <c r="D38" s="34"/>
      <c r="E38" s="58" t="s">
        <v>163</v>
      </c>
    </row>
    <row r="39" spans="1:5" ht="93.75" x14ac:dyDescent="0.3">
      <c r="A39" s="39" t="s">
        <v>143</v>
      </c>
      <c r="B39" s="50" t="s">
        <v>42</v>
      </c>
      <c r="C39" s="40"/>
      <c r="D39" s="37">
        <f>SUM(D36)</f>
        <v>0</v>
      </c>
    </row>
    <row r="40" spans="1:5" ht="30.75" customHeight="1" x14ac:dyDescent="0.3">
      <c r="A40" s="54" t="s">
        <v>144</v>
      </c>
      <c r="B40" s="55"/>
      <c r="C40" s="54" t="s">
        <v>69</v>
      </c>
      <c r="D40" s="59">
        <v>0</v>
      </c>
    </row>
    <row r="41" spans="1:5" ht="61.5" customHeight="1" x14ac:dyDescent="0.3">
      <c r="A41" s="54" t="s">
        <v>145</v>
      </c>
      <c r="B41" s="55"/>
      <c r="C41" s="54" t="s">
        <v>146</v>
      </c>
      <c r="D41" s="59">
        <v>0</v>
      </c>
      <c r="E41" s="58" t="s">
        <v>162</v>
      </c>
    </row>
    <row r="42" spans="1:5" ht="102" customHeight="1" x14ac:dyDescent="0.25">
      <c r="A42" s="39" t="s">
        <v>147</v>
      </c>
      <c r="B42" s="57" t="s">
        <v>157</v>
      </c>
      <c r="C42" s="40"/>
      <c r="D42" s="41">
        <f>SUM(D40:D41)</f>
        <v>0</v>
      </c>
    </row>
    <row r="43" spans="1:5" x14ac:dyDescent="0.3">
      <c r="A43" s="33" t="s">
        <v>119</v>
      </c>
      <c r="B43" s="50"/>
      <c r="C43" s="33" t="s">
        <v>120</v>
      </c>
      <c r="D43" s="34"/>
    </row>
    <row r="44" spans="1:5" x14ac:dyDescent="0.3">
      <c r="A44" s="33" t="s">
        <v>121</v>
      </c>
      <c r="B44" s="50"/>
      <c r="C44" s="33" t="s">
        <v>116</v>
      </c>
      <c r="D44" s="34"/>
    </row>
    <row r="45" spans="1:5" ht="56.25" x14ac:dyDescent="0.3">
      <c r="A45" s="38" t="s">
        <v>148</v>
      </c>
      <c r="B45" s="50" t="s">
        <v>153</v>
      </c>
      <c r="C45" s="42"/>
      <c r="D45" s="43"/>
    </row>
    <row r="46" spans="1:5" x14ac:dyDescent="0.3">
      <c r="C46">
        <v>2016</v>
      </c>
      <c r="D46" s="43"/>
    </row>
    <row r="48" spans="1:5" x14ac:dyDescent="0.3">
      <c r="C48">
        <v>2015</v>
      </c>
      <c r="D48" s="43">
        <v>144263031.90000001</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70" zoomScaleNormal="100" zoomScaleSheetLayoutView="80" workbookViewId="0">
      <selection activeCell="C16" sqref="C16"/>
    </sheetView>
  </sheetViews>
  <sheetFormatPr baseColWidth="10" defaultColWidth="6.7109375" defaultRowHeight="15.75" x14ac:dyDescent="0.3"/>
  <cols>
    <col min="1" max="1" width="26.42578125" style="1" customWidth="1"/>
    <col min="2" max="2" width="22.5703125" style="1" customWidth="1"/>
    <col min="3" max="3" width="23" style="1" customWidth="1"/>
    <col min="4" max="4" width="19.85546875" style="1" customWidth="1"/>
    <col min="5" max="5" width="6.7109375" style="3"/>
    <col min="6" max="6" width="18.28515625" style="1" customWidth="1"/>
    <col min="7" max="7" width="13.28515625" style="3" customWidth="1"/>
    <col min="8" max="8" width="7.42578125" style="1" customWidth="1"/>
    <col min="9" max="9" width="5.42578125" style="1" customWidth="1"/>
    <col min="10" max="10" width="8" style="1" customWidth="1"/>
    <col min="11" max="11" width="7.85546875" style="1" customWidth="1"/>
    <col min="12" max="14" width="25" style="1" customWidth="1"/>
    <col min="15" max="15" width="28.5703125" style="1" bestFit="1" customWidth="1"/>
    <col min="16" max="16384" width="6.7109375" style="1"/>
  </cols>
  <sheetData>
    <row r="1" spans="1:15" ht="21" x14ac:dyDescent="0.35">
      <c r="A1" s="145" t="s">
        <v>0</v>
      </c>
      <c r="B1" s="145"/>
      <c r="C1" s="145"/>
      <c r="D1" s="145"/>
      <c r="E1" s="145"/>
      <c r="F1" s="145"/>
      <c r="G1" s="145"/>
      <c r="H1" s="145"/>
      <c r="I1" s="145"/>
      <c r="J1" s="145"/>
      <c r="K1" s="145"/>
      <c r="L1" s="145"/>
      <c r="M1" s="145"/>
      <c r="N1" s="145"/>
      <c r="O1" s="145"/>
    </row>
    <row r="2" spans="1:15" ht="21" x14ac:dyDescent="0.35">
      <c r="A2" s="9" t="s">
        <v>1</v>
      </c>
    </row>
    <row r="3" spans="1:15" ht="21" x14ac:dyDescent="0.35">
      <c r="A3" s="9" t="s">
        <v>2</v>
      </c>
    </row>
    <row r="4" spans="1:15" ht="21" x14ac:dyDescent="0.35">
      <c r="A4" s="9" t="s">
        <v>3</v>
      </c>
      <c r="B4" s="9" t="s">
        <v>22</v>
      </c>
    </row>
    <row r="5" spans="1:15" ht="18.75" customHeight="1" x14ac:dyDescent="0.35">
      <c r="A5" s="146" t="s">
        <v>4</v>
      </c>
      <c r="B5" s="146" t="s">
        <v>5</v>
      </c>
      <c r="C5" s="147" t="s">
        <v>6</v>
      </c>
      <c r="D5" s="147"/>
      <c r="E5" s="147"/>
      <c r="F5" s="147"/>
      <c r="G5" s="147"/>
      <c r="H5" s="147"/>
      <c r="I5" s="147"/>
      <c r="J5" s="147"/>
      <c r="K5" s="147"/>
      <c r="L5" s="146" t="s">
        <v>21</v>
      </c>
      <c r="M5" s="25"/>
      <c r="N5" s="25"/>
      <c r="O5" s="146" t="s">
        <v>7</v>
      </c>
    </row>
    <row r="6" spans="1:15" ht="37.5" customHeight="1" x14ac:dyDescent="0.3">
      <c r="A6" s="146"/>
      <c r="B6" s="146"/>
      <c r="C6" s="146" t="s">
        <v>8</v>
      </c>
      <c r="D6" s="146" t="s">
        <v>9</v>
      </c>
      <c r="E6" s="146" t="s">
        <v>10</v>
      </c>
      <c r="F6" s="146" t="s">
        <v>11</v>
      </c>
      <c r="G6" s="146" t="s">
        <v>12</v>
      </c>
      <c r="H6" s="146" t="s">
        <v>13</v>
      </c>
      <c r="I6" s="146"/>
      <c r="J6" s="146"/>
      <c r="K6" s="146"/>
      <c r="L6" s="146"/>
      <c r="M6" s="25" t="s">
        <v>68</v>
      </c>
      <c r="N6" s="25"/>
      <c r="O6" s="146"/>
    </row>
    <row r="7" spans="1:15" ht="19.5" x14ac:dyDescent="0.3">
      <c r="A7" s="146"/>
      <c r="B7" s="146"/>
      <c r="C7" s="146"/>
      <c r="D7" s="146"/>
      <c r="E7" s="146"/>
      <c r="F7" s="146"/>
      <c r="G7" s="146"/>
      <c r="H7" s="25" t="s">
        <v>14</v>
      </c>
      <c r="I7" s="25" t="s">
        <v>15</v>
      </c>
      <c r="J7" s="25" t="s">
        <v>16</v>
      </c>
      <c r="K7" s="25" t="s">
        <v>17</v>
      </c>
      <c r="L7" s="146"/>
      <c r="M7" s="25"/>
      <c r="N7" s="25"/>
      <c r="O7" s="146"/>
    </row>
    <row r="8" spans="1:15" ht="19.5" x14ac:dyDescent="0.3">
      <c r="A8" s="10"/>
      <c r="B8" s="10"/>
      <c r="C8" s="10"/>
      <c r="D8" s="10"/>
      <c r="E8" s="10"/>
      <c r="F8" s="10"/>
      <c r="G8" s="10"/>
      <c r="H8" s="11"/>
      <c r="I8" s="11"/>
      <c r="J8" s="11"/>
      <c r="K8" s="11"/>
      <c r="L8" s="12">
        <f>+[3]Presupuesto!D19</f>
        <v>140887479.90000001</v>
      </c>
      <c r="M8" s="12">
        <f>+[3]Presupuesto!H19</f>
        <v>41516049.619999997</v>
      </c>
      <c r="N8" s="28">
        <f>+M8/L8</f>
        <v>0.29467522344403857</v>
      </c>
      <c r="O8" s="10" t="s">
        <v>23</v>
      </c>
    </row>
    <row r="9" spans="1:15" ht="164.25" customHeight="1" x14ac:dyDescent="0.3">
      <c r="A9" s="143" t="s">
        <v>24</v>
      </c>
      <c r="B9" s="26" t="s">
        <v>122</v>
      </c>
      <c r="C9" s="26" t="s">
        <v>123</v>
      </c>
      <c r="D9" s="26" t="s">
        <v>124</v>
      </c>
      <c r="E9" s="24" t="s">
        <v>19</v>
      </c>
      <c r="F9" s="8" t="s">
        <v>25</v>
      </c>
      <c r="G9" s="24" t="s">
        <v>20</v>
      </c>
      <c r="H9" s="6">
        <v>1</v>
      </c>
      <c r="I9" s="24" t="s">
        <v>26</v>
      </c>
      <c r="J9" s="24" t="s">
        <v>26</v>
      </c>
      <c r="K9" s="24" t="s">
        <v>26</v>
      </c>
      <c r="L9" s="13">
        <f>+[3]Presupuesto!D22</f>
        <v>1012184</v>
      </c>
      <c r="M9" s="13">
        <f>+[3]Presupuesto!H22</f>
        <v>18650</v>
      </c>
      <c r="N9" s="28">
        <f t="shared" ref="N9:N22" si="0">+M9/L9</f>
        <v>1.8425503663365553E-2</v>
      </c>
      <c r="O9" s="2"/>
    </row>
    <row r="10" spans="1:15" ht="165" x14ac:dyDescent="0.3">
      <c r="A10" s="143"/>
      <c r="B10" s="143" t="s">
        <v>27</v>
      </c>
      <c r="C10" s="143" t="s">
        <v>28</v>
      </c>
      <c r="D10" s="26" t="s">
        <v>125</v>
      </c>
      <c r="E10" s="24" t="s">
        <v>19</v>
      </c>
      <c r="F10" s="8" t="s">
        <v>126</v>
      </c>
      <c r="G10" s="24" t="s">
        <v>20</v>
      </c>
      <c r="H10" s="7">
        <v>3</v>
      </c>
      <c r="I10" s="7">
        <v>3</v>
      </c>
      <c r="J10" s="7">
        <v>3</v>
      </c>
      <c r="K10" s="7">
        <v>1</v>
      </c>
      <c r="L10" s="137">
        <f>+[3]Presupuesto!D25</f>
        <v>341456</v>
      </c>
      <c r="M10" s="137">
        <f>+[3]Presupuesto!H25</f>
        <v>8350</v>
      </c>
      <c r="N10" s="28">
        <f t="shared" si="0"/>
        <v>2.4454102431938522E-2</v>
      </c>
      <c r="O10" s="2"/>
    </row>
    <row r="11" spans="1:15" ht="134.25" customHeight="1" x14ac:dyDescent="0.3">
      <c r="A11" s="143"/>
      <c r="B11" s="143"/>
      <c r="C11" s="143"/>
      <c r="D11" s="26" t="s">
        <v>127</v>
      </c>
      <c r="E11" s="24" t="s">
        <v>19</v>
      </c>
      <c r="F11" s="8" t="s">
        <v>128</v>
      </c>
      <c r="G11" s="24" t="s">
        <v>20</v>
      </c>
      <c r="H11" s="7">
        <v>1</v>
      </c>
      <c r="I11" s="7">
        <v>3</v>
      </c>
      <c r="J11" s="7">
        <v>3</v>
      </c>
      <c r="K11" s="7">
        <v>3</v>
      </c>
      <c r="L11" s="138"/>
      <c r="M11" s="138"/>
      <c r="N11" s="28"/>
      <c r="O11" s="2"/>
    </row>
    <row r="12" spans="1:15" ht="134.25" customHeight="1" x14ac:dyDescent="0.3">
      <c r="A12" s="143"/>
      <c r="B12" s="139" t="s">
        <v>29</v>
      </c>
      <c r="C12" s="26" t="s">
        <v>30</v>
      </c>
      <c r="D12" s="26" t="s">
        <v>31</v>
      </c>
      <c r="E12" s="24" t="s">
        <v>19</v>
      </c>
      <c r="F12" s="8" t="s">
        <v>129</v>
      </c>
      <c r="G12" s="24" t="s">
        <v>20</v>
      </c>
      <c r="H12" s="14"/>
      <c r="I12" s="14"/>
      <c r="J12" s="4">
        <v>1</v>
      </c>
      <c r="K12" s="14"/>
      <c r="L12" s="13">
        <f>+[3]Presupuesto!D29</f>
        <v>1082184</v>
      </c>
      <c r="M12" s="13">
        <f>+[3]Presupuesto!H29</f>
        <v>0</v>
      </c>
      <c r="N12" s="28">
        <f t="shared" si="0"/>
        <v>0</v>
      </c>
      <c r="O12" s="2"/>
    </row>
    <row r="13" spans="1:15" ht="87.75" customHeight="1" x14ac:dyDescent="0.3">
      <c r="A13" s="143"/>
      <c r="B13" s="140"/>
      <c r="C13" s="142" t="s">
        <v>130</v>
      </c>
      <c r="D13" s="27" t="s">
        <v>32</v>
      </c>
      <c r="E13" s="24" t="s">
        <v>19</v>
      </c>
      <c r="F13" s="15" t="s">
        <v>33</v>
      </c>
      <c r="G13" s="24" t="s">
        <v>20</v>
      </c>
      <c r="H13" s="4">
        <v>1</v>
      </c>
      <c r="I13" s="4">
        <v>1</v>
      </c>
      <c r="J13" s="4">
        <v>1</v>
      </c>
      <c r="K13" s="4">
        <v>1</v>
      </c>
      <c r="L13" s="137">
        <f>+[3]Presupuesto!D32</f>
        <v>208728</v>
      </c>
      <c r="M13" s="137">
        <f>+[3]Presupuesto!H32</f>
        <v>14830</v>
      </c>
      <c r="N13" s="28">
        <f t="shared" si="0"/>
        <v>7.1049404009045261E-2</v>
      </c>
      <c r="O13" s="2"/>
    </row>
    <row r="14" spans="1:15" ht="126" x14ac:dyDescent="0.3">
      <c r="A14" s="143"/>
      <c r="B14" s="140"/>
      <c r="C14" s="142"/>
      <c r="D14" s="27" t="s">
        <v>34</v>
      </c>
      <c r="E14" s="24" t="s">
        <v>19</v>
      </c>
      <c r="F14" s="15" t="s">
        <v>35</v>
      </c>
      <c r="G14" s="24" t="s">
        <v>20</v>
      </c>
      <c r="H14" s="4"/>
      <c r="I14" s="4">
        <v>1</v>
      </c>
      <c r="J14" s="4"/>
      <c r="K14" s="4">
        <v>1</v>
      </c>
      <c r="L14" s="138"/>
      <c r="M14" s="138"/>
      <c r="N14" s="28"/>
      <c r="O14" s="2"/>
    </row>
    <row r="15" spans="1:15" ht="78.75" x14ac:dyDescent="0.3">
      <c r="A15" s="143"/>
      <c r="B15" s="140"/>
      <c r="C15" s="142"/>
      <c r="D15" s="27" t="s">
        <v>36</v>
      </c>
      <c r="E15" s="24" t="s">
        <v>19</v>
      </c>
      <c r="F15" s="15" t="s">
        <v>37</v>
      </c>
      <c r="G15" s="24" t="s">
        <v>20</v>
      </c>
      <c r="H15" s="4"/>
      <c r="I15" s="4"/>
      <c r="J15" s="4"/>
      <c r="K15" s="4">
        <v>1</v>
      </c>
      <c r="L15" s="13"/>
      <c r="M15" s="13"/>
      <c r="N15" s="28"/>
      <c r="O15" s="2"/>
    </row>
    <row r="16" spans="1:15" ht="105" customHeight="1" x14ac:dyDescent="0.3">
      <c r="A16" s="143"/>
      <c r="B16" s="141"/>
      <c r="C16" s="27" t="s">
        <v>38</v>
      </c>
      <c r="D16" s="27" t="s">
        <v>39</v>
      </c>
      <c r="E16" s="24" t="s">
        <v>19</v>
      </c>
      <c r="F16" s="15" t="s">
        <v>40</v>
      </c>
      <c r="G16" s="24" t="s">
        <v>20</v>
      </c>
      <c r="H16" s="4"/>
      <c r="I16" s="4">
        <v>1</v>
      </c>
      <c r="J16" s="4"/>
      <c r="K16" s="4">
        <v>1</v>
      </c>
      <c r="L16" s="13">
        <f>+[3]Presupuesto!D40</f>
        <v>507000</v>
      </c>
      <c r="M16" s="13">
        <f>+[3]Presupuesto!H40</f>
        <v>46600</v>
      </c>
      <c r="N16" s="28">
        <f t="shared" si="0"/>
        <v>9.1913214990138062E-2</v>
      </c>
      <c r="O16" s="2"/>
    </row>
    <row r="17" spans="1:15" ht="135" customHeight="1" x14ac:dyDescent="0.3">
      <c r="A17" s="143"/>
      <c r="B17" s="142" t="s">
        <v>41</v>
      </c>
      <c r="C17" s="142" t="s">
        <v>42</v>
      </c>
      <c r="D17" s="27" t="s">
        <v>43</v>
      </c>
      <c r="E17" s="24" t="s">
        <v>19</v>
      </c>
      <c r="F17" s="15" t="s">
        <v>44</v>
      </c>
      <c r="G17" s="24" t="s">
        <v>20</v>
      </c>
      <c r="H17" s="4"/>
      <c r="I17" s="4">
        <v>1</v>
      </c>
      <c r="J17" s="4"/>
      <c r="K17" s="4"/>
      <c r="L17" s="137">
        <f>+[3]Presupuesto!D34</f>
        <v>224000</v>
      </c>
      <c r="M17" s="137">
        <f>+[3]Presupuesto!H34</f>
        <v>2130</v>
      </c>
      <c r="N17" s="28">
        <f t="shared" si="0"/>
        <v>9.508928571428571E-3</v>
      </c>
      <c r="O17" s="2"/>
    </row>
    <row r="18" spans="1:15" ht="78.75" x14ac:dyDescent="0.3">
      <c r="A18" s="143"/>
      <c r="B18" s="142"/>
      <c r="C18" s="142"/>
      <c r="D18" s="29" t="s">
        <v>45</v>
      </c>
      <c r="E18" s="24" t="s">
        <v>19</v>
      </c>
      <c r="F18" s="15" t="s">
        <v>46</v>
      </c>
      <c r="G18" s="24" t="s">
        <v>20</v>
      </c>
      <c r="H18" s="5"/>
      <c r="I18" s="4">
        <v>1</v>
      </c>
      <c r="J18" s="5"/>
      <c r="K18" s="5"/>
      <c r="L18" s="138"/>
      <c r="M18" s="138"/>
      <c r="N18" s="28"/>
      <c r="O18" s="2"/>
    </row>
    <row r="19" spans="1:15" ht="187.5" customHeight="1" x14ac:dyDescent="0.3">
      <c r="A19" s="144" t="s">
        <v>47</v>
      </c>
      <c r="B19" s="144" t="s">
        <v>48</v>
      </c>
      <c r="C19" s="16" t="s">
        <v>49</v>
      </c>
      <c r="D19" s="16" t="s">
        <v>50</v>
      </c>
      <c r="E19" s="24" t="s">
        <v>19</v>
      </c>
      <c r="F19" s="17" t="s">
        <v>18</v>
      </c>
      <c r="G19" s="18" t="s">
        <v>20</v>
      </c>
      <c r="H19" s="19"/>
      <c r="I19" s="19"/>
      <c r="J19" s="19"/>
      <c r="K19" s="18">
        <v>2</v>
      </c>
      <c r="L19" s="20">
        <v>25000</v>
      </c>
      <c r="M19" s="20">
        <v>0</v>
      </c>
      <c r="N19" s="28">
        <f t="shared" si="0"/>
        <v>0</v>
      </c>
      <c r="O19" s="17" t="s">
        <v>51</v>
      </c>
    </row>
    <row r="20" spans="1:15" ht="282.75" customHeight="1" x14ac:dyDescent="0.3">
      <c r="A20" s="144"/>
      <c r="B20" s="144"/>
      <c r="C20" s="16" t="s">
        <v>52</v>
      </c>
      <c r="D20" s="16" t="s">
        <v>53</v>
      </c>
      <c r="E20" s="24" t="s">
        <v>19</v>
      </c>
      <c r="F20" s="17" t="s">
        <v>54</v>
      </c>
      <c r="G20" s="18" t="s">
        <v>20</v>
      </c>
      <c r="H20" s="19"/>
      <c r="I20" s="19"/>
      <c r="J20" s="19"/>
      <c r="K20" s="18">
        <v>1</v>
      </c>
      <c r="L20" s="20">
        <v>25000</v>
      </c>
      <c r="M20" s="20">
        <v>0</v>
      </c>
      <c r="N20" s="28">
        <f t="shared" si="0"/>
        <v>0</v>
      </c>
      <c r="O20" s="17" t="s">
        <v>55</v>
      </c>
    </row>
    <row r="21" spans="1:15" ht="120" customHeight="1" x14ac:dyDescent="0.3">
      <c r="A21" s="144"/>
      <c r="B21" s="144"/>
      <c r="C21" s="16" t="s">
        <v>56</v>
      </c>
      <c r="D21" s="16" t="s">
        <v>57</v>
      </c>
      <c r="E21" s="24" t="s">
        <v>19</v>
      </c>
      <c r="F21" s="17" t="s">
        <v>58</v>
      </c>
      <c r="G21" s="18" t="s">
        <v>20</v>
      </c>
      <c r="H21" s="19"/>
      <c r="I21" s="19"/>
      <c r="J21" s="19"/>
      <c r="K21" s="18">
        <v>1</v>
      </c>
      <c r="L21" s="20">
        <v>25000</v>
      </c>
      <c r="M21" s="20">
        <v>0</v>
      </c>
      <c r="N21" s="28">
        <f t="shared" si="0"/>
        <v>0</v>
      </c>
      <c r="O21" s="17" t="s">
        <v>59</v>
      </c>
    </row>
    <row r="22" spans="1:15" ht="144.75" customHeight="1" x14ac:dyDescent="0.3">
      <c r="A22" s="144"/>
      <c r="B22" s="144"/>
      <c r="C22" s="16" t="s">
        <v>60</v>
      </c>
      <c r="D22" s="16" t="s">
        <v>61</v>
      </c>
      <c r="E22" s="24" t="s">
        <v>19</v>
      </c>
      <c r="F22" s="17" t="s">
        <v>62</v>
      </c>
      <c r="G22" s="18" t="s">
        <v>20</v>
      </c>
      <c r="H22" s="19"/>
      <c r="I22" s="19"/>
      <c r="J22" s="19"/>
      <c r="K22" s="18">
        <v>8</v>
      </c>
      <c r="L22" s="20">
        <v>25000</v>
      </c>
      <c r="M22" s="20">
        <v>0</v>
      </c>
      <c r="N22" s="28">
        <f t="shared" si="0"/>
        <v>0</v>
      </c>
      <c r="O22" s="17" t="s">
        <v>63</v>
      </c>
    </row>
    <row r="23" spans="1:15" x14ac:dyDescent="0.3">
      <c r="A23" s="1" t="s">
        <v>64</v>
      </c>
      <c r="B23" s="21"/>
      <c r="C23" s="21"/>
      <c r="D23" s="21"/>
      <c r="E23" s="22"/>
      <c r="F23" s="21"/>
      <c r="G23" s="22"/>
      <c r="H23" s="21"/>
      <c r="I23" s="21"/>
      <c r="J23" s="21"/>
      <c r="K23" s="21"/>
      <c r="L23" s="23">
        <f>SUM(L8:L22)</f>
        <v>144363031.90000001</v>
      </c>
      <c r="M23" s="23">
        <f>SUM(M8:M22)</f>
        <v>41606609.619999997</v>
      </c>
      <c r="N23" s="23">
        <f>SUM(N19:N22)</f>
        <v>0</v>
      </c>
    </row>
    <row r="24" spans="1:15" x14ac:dyDescent="0.3">
      <c r="A24" s="135" t="s">
        <v>65</v>
      </c>
      <c r="B24" s="135"/>
      <c r="C24" s="135"/>
      <c r="D24" s="135"/>
      <c r="E24" s="135"/>
      <c r="F24" s="135"/>
      <c r="G24" s="135"/>
      <c r="H24" s="135"/>
      <c r="I24" s="135"/>
      <c r="J24" s="135"/>
      <c r="K24" s="135"/>
      <c r="N24" s="30">
        <f>SUM(N20:N23)</f>
        <v>0</v>
      </c>
    </row>
    <row r="25" spans="1:15" x14ac:dyDescent="0.3">
      <c r="A25" s="135"/>
      <c r="B25" s="135"/>
      <c r="C25" s="135"/>
      <c r="D25" s="135"/>
      <c r="E25" s="135"/>
      <c r="F25" s="135"/>
      <c r="G25" s="135"/>
      <c r="H25" s="135"/>
      <c r="I25" s="135"/>
      <c r="J25" s="135"/>
      <c r="K25" s="135"/>
      <c r="N25" s="30">
        <f>SUM(N21:N24)</f>
        <v>0</v>
      </c>
    </row>
    <row r="26" spans="1:15" ht="29.25" customHeight="1" x14ac:dyDescent="0.3">
      <c r="A26" s="135"/>
      <c r="B26" s="135"/>
      <c r="C26" s="135"/>
      <c r="D26" s="135"/>
      <c r="E26" s="135"/>
      <c r="F26" s="135"/>
      <c r="G26" s="135"/>
      <c r="H26" s="135"/>
      <c r="I26" s="135"/>
      <c r="J26" s="135"/>
      <c r="K26" s="135"/>
    </row>
    <row r="27" spans="1:15" ht="4.5" customHeight="1" x14ac:dyDescent="0.3">
      <c r="A27" s="135"/>
      <c r="B27" s="135"/>
      <c r="C27" s="135"/>
      <c r="D27" s="135"/>
      <c r="E27" s="135"/>
      <c r="F27" s="135"/>
      <c r="G27" s="135"/>
      <c r="H27" s="135"/>
      <c r="I27" s="135"/>
      <c r="J27" s="135"/>
      <c r="K27" s="135"/>
    </row>
    <row r="28" spans="1:15" x14ac:dyDescent="0.3">
      <c r="A28" s="136" t="s">
        <v>66</v>
      </c>
      <c r="B28" s="136"/>
      <c r="C28" s="136"/>
      <c r="D28" s="136"/>
      <c r="E28" s="136"/>
      <c r="F28" s="136"/>
      <c r="G28" s="136"/>
      <c r="H28" s="136"/>
      <c r="I28" s="136"/>
      <c r="J28" s="136"/>
      <c r="K28" s="136"/>
    </row>
    <row r="29" spans="1:15" x14ac:dyDescent="0.3">
      <c r="A29" s="136"/>
      <c r="B29" s="136"/>
      <c r="C29" s="136"/>
      <c r="D29" s="136"/>
      <c r="E29" s="136"/>
      <c r="F29" s="136"/>
      <c r="G29" s="136"/>
      <c r="H29" s="136"/>
      <c r="I29" s="136"/>
      <c r="J29" s="136"/>
      <c r="K29" s="136"/>
    </row>
    <row r="30" spans="1:15" ht="18" customHeight="1" x14ac:dyDescent="0.3">
      <c r="A30" s="136"/>
      <c r="B30" s="136"/>
      <c r="C30" s="136"/>
      <c r="D30" s="136"/>
      <c r="E30" s="136"/>
      <c r="F30" s="136"/>
      <c r="G30" s="136"/>
      <c r="H30" s="136"/>
      <c r="I30" s="136"/>
      <c r="J30" s="136"/>
      <c r="K30" s="136"/>
    </row>
  </sheetData>
  <mergeCells count="29">
    <mergeCell ref="B19:B22"/>
    <mergeCell ref="A1:O1"/>
    <mergeCell ref="A5:A7"/>
    <mergeCell ref="B5:B7"/>
    <mergeCell ref="C5:K5"/>
    <mergeCell ref="L5:L7"/>
    <mergeCell ref="O5:O7"/>
    <mergeCell ref="C6:C7"/>
    <mergeCell ref="D6:D7"/>
    <mergeCell ref="E6:E7"/>
    <mergeCell ref="F6:F7"/>
    <mergeCell ref="G6:G7"/>
    <mergeCell ref="H6:K6"/>
    <mergeCell ref="A24:K27"/>
    <mergeCell ref="A28:K30"/>
    <mergeCell ref="M10:M11"/>
    <mergeCell ref="B12:B16"/>
    <mergeCell ref="C13:C15"/>
    <mergeCell ref="L13:L14"/>
    <mergeCell ref="M13:M14"/>
    <mergeCell ref="B17:B18"/>
    <mergeCell ref="C17:C18"/>
    <mergeCell ref="L17:L18"/>
    <mergeCell ref="M17:M18"/>
    <mergeCell ref="L10:L11"/>
    <mergeCell ref="A9:A18"/>
    <mergeCell ref="B10:B11"/>
    <mergeCell ref="C10:C11"/>
    <mergeCell ref="A19:A22"/>
  </mergeCells>
  <printOptions horizontalCentered="1"/>
  <pageMargins left="0.39370078740157483" right="0.39370078740157483" top="0.39370078740157483" bottom="0.39370078740157483" header="0.31496062992125984" footer="0"/>
  <pageSetup scale="60" fitToHeight="3" orientation="landscape" r:id="rId1"/>
  <rowBreaks count="1" manualBreakCount="1">
    <brk id="1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election sqref="A1:XFD1048576"/>
    </sheetView>
  </sheetViews>
  <sheetFormatPr baseColWidth="10" defaultRowHeight="15" x14ac:dyDescent="0.25"/>
  <cols>
    <col min="1" max="1" width="28.85546875" bestFit="1" customWidth="1"/>
    <col min="2" max="2" width="28.85546875" style="31" customWidth="1"/>
    <col min="3" max="3" width="39.28515625" bestFit="1" customWidth="1"/>
    <col min="4" max="4" width="13.7109375" bestFit="1" customWidth="1"/>
    <col min="5" max="5" width="11.5703125" bestFit="1" customWidth="1"/>
    <col min="6" max="6" width="14.140625" bestFit="1" customWidth="1"/>
    <col min="7" max="9" width="12.7109375" bestFit="1" customWidth="1"/>
    <col min="258" max="258" width="28.85546875" bestFit="1" customWidth="1"/>
    <col min="259" max="259" width="39.28515625" bestFit="1" customWidth="1"/>
    <col min="260" max="260" width="13.7109375" bestFit="1" customWidth="1"/>
    <col min="261" max="261" width="11.5703125" bestFit="1" customWidth="1"/>
    <col min="262" max="262" width="14.140625" bestFit="1" customWidth="1"/>
    <col min="263" max="265" width="12.7109375" bestFit="1" customWidth="1"/>
    <col min="514" max="514" width="28.85546875" bestFit="1" customWidth="1"/>
    <col min="515" max="515" width="39.28515625" bestFit="1" customWidth="1"/>
    <col min="516" max="516" width="13.7109375" bestFit="1" customWidth="1"/>
    <col min="517" max="517" width="11.5703125" bestFit="1" customWidth="1"/>
    <col min="518" max="518" width="14.140625" bestFit="1" customWidth="1"/>
    <col min="519" max="521" width="12.7109375" bestFit="1" customWidth="1"/>
    <col min="770" max="770" width="28.85546875" bestFit="1" customWidth="1"/>
    <col min="771" max="771" width="39.28515625" bestFit="1" customWidth="1"/>
    <col min="772" max="772" width="13.7109375" bestFit="1" customWidth="1"/>
    <col min="773" max="773" width="11.5703125" bestFit="1" customWidth="1"/>
    <col min="774" max="774" width="14.140625" bestFit="1" customWidth="1"/>
    <col min="775" max="777" width="12.7109375" bestFit="1" customWidth="1"/>
    <col min="1026" max="1026" width="28.85546875" bestFit="1" customWidth="1"/>
    <col min="1027" max="1027" width="39.28515625" bestFit="1" customWidth="1"/>
    <col min="1028" max="1028" width="13.7109375" bestFit="1" customWidth="1"/>
    <col min="1029" max="1029" width="11.5703125" bestFit="1" customWidth="1"/>
    <col min="1030" max="1030" width="14.140625" bestFit="1" customWidth="1"/>
    <col min="1031" max="1033" width="12.7109375" bestFit="1" customWidth="1"/>
    <col min="1282" max="1282" width="28.85546875" bestFit="1" customWidth="1"/>
    <col min="1283" max="1283" width="39.28515625" bestFit="1" customWidth="1"/>
    <col min="1284" max="1284" width="13.7109375" bestFit="1" customWidth="1"/>
    <col min="1285" max="1285" width="11.5703125" bestFit="1" customWidth="1"/>
    <col min="1286" max="1286" width="14.140625" bestFit="1" customWidth="1"/>
    <col min="1287" max="1289" width="12.7109375" bestFit="1" customWidth="1"/>
    <col min="1538" max="1538" width="28.85546875" bestFit="1" customWidth="1"/>
    <col min="1539" max="1539" width="39.28515625" bestFit="1" customWidth="1"/>
    <col min="1540" max="1540" width="13.7109375" bestFit="1" customWidth="1"/>
    <col min="1541" max="1541" width="11.5703125" bestFit="1" customWidth="1"/>
    <col min="1542" max="1542" width="14.140625" bestFit="1" customWidth="1"/>
    <col min="1543" max="1545" width="12.7109375" bestFit="1" customWidth="1"/>
    <col min="1794" max="1794" width="28.85546875" bestFit="1" customWidth="1"/>
    <col min="1795" max="1795" width="39.28515625" bestFit="1" customWidth="1"/>
    <col min="1796" max="1796" width="13.7109375" bestFit="1" customWidth="1"/>
    <col min="1797" max="1797" width="11.5703125" bestFit="1" customWidth="1"/>
    <col min="1798" max="1798" width="14.140625" bestFit="1" customWidth="1"/>
    <col min="1799" max="1801" width="12.7109375" bestFit="1" customWidth="1"/>
    <col min="2050" max="2050" width="28.85546875" bestFit="1" customWidth="1"/>
    <col min="2051" max="2051" width="39.28515625" bestFit="1" customWidth="1"/>
    <col min="2052" max="2052" width="13.7109375" bestFit="1" customWidth="1"/>
    <col min="2053" max="2053" width="11.5703125" bestFit="1" customWidth="1"/>
    <col min="2054" max="2054" width="14.140625" bestFit="1" customWidth="1"/>
    <col min="2055" max="2057" width="12.7109375" bestFit="1" customWidth="1"/>
    <col min="2306" max="2306" width="28.85546875" bestFit="1" customWidth="1"/>
    <col min="2307" max="2307" width="39.28515625" bestFit="1" customWidth="1"/>
    <col min="2308" max="2308" width="13.7109375" bestFit="1" customWidth="1"/>
    <col min="2309" max="2309" width="11.5703125" bestFit="1" customWidth="1"/>
    <col min="2310" max="2310" width="14.140625" bestFit="1" customWidth="1"/>
    <col min="2311" max="2313" width="12.7109375" bestFit="1" customWidth="1"/>
    <col min="2562" max="2562" width="28.85546875" bestFit="1" customWidth="1"/>
    <col min="2563" max="2563" width="39.28515625" bestFit="1" customWidth="1"/>
    <col min="2564" max="2564" width="13.7109375" bestFit="1" customWidth="1"/>
    <col min="2565" max="2565" width="11.5703125" bestFit="1" customWidth="1"/>
    <col min="2566" max="2566" width="14.140625" bestFit="1" customWidth="1"/>
    <col min="2567" max="2569" width="12.7109375" bestFit="1" customWidth="1"/>
    <col min="2818" max="2818" width="28.85546875" bestFit="1" customWidth="1"/>
    <col min="2819" max="2819" width="39.28515625" bestFit="1" customWidth="1"/>
    <col min="2820" max="2820" width="13.7109375" bestFit="1" customWidth="1"/>
    <col min="2821" max="2821" width="11.5703125" bestFit="1" customWidth="1"/>
    <col min="2822" max="2822" width="14.140625" bestFit="1" customWidth="1"/>
    <col min="2823" max="2825" width="12.7109375" bestFit="1" customWidth="1"/>
    <col min="3074" max="3074" width="28.85546875" bestFit="1" customWidth="1"/>
    <col min="3075" max="3075" width="39.28515625" bestFit="1" customWidth="1"/>
    <col min="3076" max="3076" width="13.7109375" bestFit="1" customWidth="1"/>
    <col min="3077" max="3077" width="11.5703125" bestFit="1" customWidth="1"/>
    <col min="3078" max="3078" width="14.140625" bestFit="1" customWidth="1"/>
    <col min="3079" max="3081" width="12.7109375" bestFit="1" customWidth="1"/>
    <col min="3330" max="3330" width="28.85546875" bestFit="1" customWidth="1"/>
    <col min="3331" max="3331" width="39.28515625" bestFit="1" customWidth="1"/>
    <col min="3332" max="3332" width="13.7109375" bestFit="1" customWidth="1"/>
    <col min="3333" max="3333" width="11.5703125" bestFit="1" customWidth="1"/>
    <col min="3334" max="3334" width="14.140625" bestFit="1" customWidth="1"/>
    <col min="3335" max="3337" width="12.7109375" bestFit="1" customWidth="1"/>
    <col min="3586" max="3586" width="28.85546875" bestFit="1" customWidth="1"/>
    <col min="3587" max="3587" width="39.28515625" bestFit="1" customWidth="1"/>
    <col min="3588" max="3588" width="13.7109375" bestFit="1" customWidth="1"/>
    <col min="3589" max="3589" width="11.5703125" bestFit="1" customWidth="1"/>
    <col min="3590" max="3590" width="14.140625" bestFit="1" customWidth="1"/>
    <col min="3591" max="3593" width="12.7109375" bestFit="1" customWidth="1"/>
    <col min="3842" max="3842" width="28.85546875" bestFit="1" customWidth="1"/>
    <col min="3843" max="3843" width="39.28515625" bestFit="1" customWidth="1"/>
    <col min="3844" max="3844" width="13.7109375" bestFit="1" customWidth="1"/>
    <col min="3845" max="3845" width="11.5703125" bestFit="1" customWidth="1"/>
    <col min="3846" max="3846" width="14.140625" bestFit="1" customWidth="1"/>
    <col min="3847" max="3849" width="12.7109375" bestFit="1" customWidth="1"/>
    <col min="4098" max="4098" width="28.85546875" bestFit="1" customWidth="1"/>
    <col min="4099" max="4099" width="39.28515625" bestFit="1" customWidth="1"/>
    <col min="4100" max="4100" width="13.7109375" bestFit="1" customWidth="1"/>
    <col min="4101" max="4101" width="11.5703125" bestFit="1" customWidth="1"/>
    <col min="4102" max="4102" width="14.140625" bestFit="1" customWidth="1"/>
    <col min="4103" max="4105" width="12.7109375" bestFit="1" customWidth="1"/>
    <col min="4354" max="4354" width="28.85546875" bestFit="1" customWidth="1"/>
    <col min="4355" max="4355" width="39.28515625" bestFit="1" customWidth="1"/>
    <col min="4356" max="4356" width="13.7109375" bestFit="1" customWidth="1"/>
    <col min="4357" max="4357" width="11.5703125" bestFit="1" customWidth="1"/>
    <col min="4358" max="4358" width="14.140625" bestFit="1" customWidth="1"/>
    <col min="4359" max="4361" width="12.7109375" bestFit="1" customWidth="1"/>
    <col min="4610" max="4610" width="28.85546875" bestFit="1" customWidth="1"/>
    <col min="4611" max="4611" width="39.28515625" bestFit="1" customWidth="1"/>
    <col min="4612" max="4612" width="13.7109375" bestFit="1" customWidth="1"/>
    <col min="4613" max="4613" width="11.5703125" bestFit="1" customWidth="1"/>
    <col min="4614" max="4614" width="14.140625" bestFit="1" customWidth="1"/>
    <col min="4615" max="4617" width="12.7109375" bestFit="1" customWidth="1"/>
    <col min="4866" max="4866" width="28.85546875" bestFit="1" customWidth="1"/>
    <col min="4867" max="4867" width="39.28515625" bestFit="1" customWidth="1"/>
    <col min="4868" max="4868" width="13.7109375" bestFit="1" customWidth="1"/>
    <col min="4869" max="4869" width="11.5703125" bestFit="1" customWidth="1"/>
    <col min="4870" max="4870" width="14.140625" bestFit="1" customWidth="1"/>
    <col min="4871" max="4873" width="12.7109375" bestFit="1" customWidth="1"/>
    <col min="5122" max="5122" width="28.85546875" bestFit="1" customWidth="1"/>
    <col min="5123" max="5123" width="39.28515625" bestFit="1" customWidth="1"/>
    <col min="5124" max="5124" width="13.7109375" bestFit="1" customWidth="1"/>
    <col min="5125" max="5125" width="11.5703125" bestFit="1" customWidth="1"/>
    <col min="5126" max="5126" width="14.140625" bestFit="1" customWidth="1"/>
    <col min="5127" max="5129" width="12.7109375" bestFit="1" customWidth="1"/>
    <col min="5378" max="5378" width="28.85546875" bestFit="1" customWidth="1"/>
    <col min="5379" max="5379" width="39.28515625" bestFit="1" customWidth="1"/>
    <col min="5380" max="5380" width="13.7109375" bestFit="1" customWidth="1"/>
    <col min="5381" max="5381" width="11.5703125" bestFit="1" customWidth="1"/>
    <col min="5382" max="5382" width="14.140625" bestFit="1" customWidth="1"/>
    <col min="5383" max="5385" width="12.7109375" bestFit="1" customWidth="1"/>
    <col min="5634" max="5634" width="28.85546875" bestFit="1" customWidth="1"/>
    <col min="5635" max="5635" width="39.28515625" bestFit="1" customWidth="1"/>
    <col min="5636" max="5636" width="13.7109375" bestFit="1" customWidth="1"/>
    <col min="5637" max="5637" width="11.5703125" bestFit="1" customWidth="1"/>
    <col min="5638" max="5638" width="14.140625" bestFit="1" customWidth="1"/>
    <col min="5639" max="5641" width="12.7109375" bestFit="1" customWidth="1"/>
    <col min="5890" max="5890" width="28.85546875" bestFit="1" customWidth="1"/>
    <col min="5891" max="5891" width="39.28515625" bestFit="1" customWidth="1"/>
    <col min="5892" max="5892" width="13.7109375" bestFit="1" customWidth="1"/>
    <col min="5893" max="5893" width="11.5703125" bestFit="1" customWidth="1"/>
    <col min="5894" max="5894" width="14.140625" bestFit="1" customWidth="1"/>
    <col min="5895" max="5897" width="12.7109375" bestFit="1" customWidth="1"/>
    <col min="6146" max="6146" width="28.85546875" bestFit="1" customWidth="1"/>
    <col min="6147" max="6147" width="39.28515625" bestFit="1" customWidth="1"/>
    <col min="6148" max="6148" width="13.7109375" bestFit="1" customWidth="1"/>
    <col min="6149" max="6149" width="11.5703125" bestFit="1" customWidth="1"/>
    <col min="6150" max="6150" width="14.140625" bestFit="1" customWidth="1"/>
    <col min="6151" max="6153" width="12.7109375" bestFit="1" customWidth="1"/>
    <col min="6402" max="6402" width="28.85546875" bestFit="1" customWidth="1"/>
    <col min="6403" max="6403" width="39.28515625" bestFit="1" customWidth="1"/>
    <col min="6404" max="6404" width="13.7109375" bestFit="1" customWidth="1"/>
    <col min="6405" max="6405" width="11.5703125" bestFit="1" customWidth="1"/>
    <col min="6406" max="6406" width="14.140625" bestFit="1" customWidth="1"/>
    <col min="6407" max="6409" width="12.7109375" bestFit="1" customWidth="1"/>
    <col min="6658" max="6658" width="28.85546875" bestFit="1" customWidth="1"/>
    <col min="6659" max="6659" width="39.28515625" bestFit="1" customWidth="1"/>
    <col min="6660" max="6660" width="13.7109375" bestFit="1" customWidth="1"/>
    <col min="6661" max="6661" width="11.5703125" bestFit="1" customWidth="1"/>
    <col min="6662" max="6662" width="14.140625" bestFit="1" customWidth="1"/>
    <col min="6663" max="6665" width="12.7109375" bestFit="1" customWidth="1"/>
    <col min="6914" max="6914" width="28.85546875" bestFit="1" customWidth="1"/>
    <col min="6915" max="6915" width="39.28515625" bestFit="1" customWidth="1"/>
    <col min="6916" max="6916" width="13.7109375" bestFit="1" customWidth="1"/>
    <col min="6917" max="6917" width="11.5703125" bestFit="1" customWidth="1"/>
    <col min="6918" max="6918" width="14.140625" bestFit="1" customWidth="1"/>
    <col min="6919" max="6921" width="12.7109375" bestFit="1" customWidth="1"/>
    <col min="7170" max="7170" width="28.85546875" bestFit="1" customWidth="1"/>
    <col min="7171" max="7171" width="39.28515625" bestFit="1" customWidth="1"/>
    <col min="7172" max="7172" width="13.7109375" bestFit="1" customWidth="1"/>
    <col min="7173" max="7173" width="11.5703125" bestFit="1" customWidth="1"/>
    <col min="7174" max="7174" width="14.140625" bestFit="1" customWidth="1"/>
    <col min="7175" max="7177" width="12.7109375" bestFit="1" customWidth="1"/>
    <col min="7426" max="7426" width="28.85546875" bestFit="1" customWidth="1"/>
    <col min="7427" max="7427" width="39.28515625" bestFit="1" customWidth="1"/>
    <col min="7428" max="7428" width="13.7109375" bestFit="1" customWidth="1"/>
    <col min="7429" max="7429" width="11.5703125" bestFit="1" customWidth="1"/>
    <col min="7430" max="7430" width="14.140625" bestFit="1" customWidth="1"/>
    <col min="7431" max="7433" width="12.7109375" bestFit="1" customWidth="1"/>
    <col min="7682" max="7682" width="28.85546875" bestFit="1" customWidth="1"/>
    <col min="7683" max="7683" width="39.28515625" bestFit="1" customWidth="1"/>
    <col min="7684" max="7684" width="13.7109375" bestFit="1" customWidth="1"/>
    <col min="7685" max="7685" width="11.5703125" bestFit="1" customWidth="1"/>
    <col min="7686" max="7686" width="14.140625" bestFit="1" customWidth="1"/>
    <col min="7687" max="7689" width="12.7109375" bestFit="1" customWidth="1"/>
    <col min="7938" max="7938" width="28.85546875" bestFit="1" customWidth="1"/>
    <col min="7939" max="7939" width="39.28515625" bestFit="1" customWidth="1"/>
    <col min="7940" max="7940" width="13.7109375" bestFit="1" customWidth="1"/>
    <col min="7941" max="7941" width="11.5703125" bestFit="1" customWidth="1"/>
    <col min="7942" max="7942" width="14.140625" bestFit="1" customWidth="1"/>
    <col min="7943" max="7945" width="12.7109375" bestFit="1" customWidth="1"/>
    <col min="8194" max="8194" width="28.85546875" bestFit="1" customWidth="1"/>
    <col min="8195" max="8195" width="39.28515625" bestFit="1" customWidth="1"/>
    <col min="8196" max="8196" width="13.7109375" bestFit="1" customWidth="1"/>
    <col min="8197" max="8197" width="11.5703125" bestFit="1" customWidth="1"/>
    <col min="8198" max="8198" width="14.140625" bestFit="1" customWidth="1"/>
    <col min="8199" max="8201" width="12.7109375" bestFit="1" customWidth="1"/>
    <col min="8450" max="8450" width="28.85546875" bestFit="1" customWidth="1"/>
    <col min="8451" max="8451" width="39.28515625" bestFit="1" customWidth="1"/>
    <col min="8452" max="8452" width="13.7109375" bestFit="1" customWidth="1"/>
    <col min="8453" max="8453" width="11.5703125" bestFit="1" customWidth="1"/>
    <col min="8454" max="8454" width="14.140625" bestFit="1" customWidth="1"/>
    <col min="8455" max="8457" width="12.7109375" bestFit="1" customWidth="1"/>
    <col min="8706" max="8706" width="28.85546875" bestFit="1" customWidth="1"/>
    <col min="8707" max="8707" width="39.28515625" bestFit="1" customWidth="1"/>
    <col min="8708" max="8708" width="13.7109375" bestFit="1" customWidth="1"/>
    <col min="8709" max="8709" width="11.5703125" bestFit="1" customWidth="1"/>
    <col min="8710" max="8710" width="14.140625" bestFit="1" customWidth="1"/>
    <col min="8711" max="8713" width="12.7109375" bestFit="1" customWidth="1"/>
    <col min="8962" max="8962" width="28.85546875" bestFit="1" customWidth="1"/>
    <col min="8963" max="8963" width="39.28515625" bestFit="1" customWidth="1"/>
    <col min="8964" max="8964" width="13.7109375" bestFit="1" customWidth="1"/>
    <col min="8965" max="8965" width="11.5703125" bestFit="1" customWidth="1"/>
    <col min="8966" max="8966" width="14.140625" bestFit="1" customWidth="1"/>
    <col min="8967" max="8969" width="12.7109375" bestFit="1" customWidth="1"/>
    <col min="9218" max="9218" width="28.85546875" bestFit="1" customWidth="1"/>
    <col min="9219" max="9219" width="39.28515625" bestFit="1" customWidth="1"/>
    <col min="9220" max="9220" width="13.7109375" bestFit="1" customWidth="1"/>
    <col min="9221" max="9221" width="11.5703125" bestFit="1" customWidth="1"/>
    <col min="9222" max="9222" width="14.140625" bestFit="1" customWidth="1"/>
    <col min="9223" max="9225" width="12.7109375" bestFit="1" customWidth="1"/>
    <col min="9474" max="9474" width="28.85546875" bestFit="1" customWidth="1"/>
    <col min="9475" max="9475" width="39.28515625" bestFit="1" customWidth="1"/>
    <col min="9476" max="9476" width="13.7109375" bestFit="1" customWidth="1"/>
    <col min="9477" max="9477" width="11.5703125" bestFit="1" customWidth="1"/>
    <col min="9478" max="9478" width="14.140625" bestFit="1" customWidth="1"/>
    <col min="9479" max="9481" width="12.7109375" bestFit="1" customWidth="1"/>
    <col min="9730" max="9730" width="28.85546875" bestFit="1" customWidth="1"/>
    <col min="9731" max="9731" width="39.28515625" bestFit="1" customWidth="1"/>
    <col min="9732" max="9732" width="13.7109375" bestFit="1" customWidth="1"/>
    <col min="9733" max="9733" width="11.5703125" bestFit="1" customWidth="1"/>
    <col min="9734" max="9734" width="14.140625" bestFit="1" customWidth="1"/>
    <col min="9735" max="9737" width="12.7109375" bestFit="1" customWidth="1"/>
    <col min="9986" max="9986" width="28.85546875" bestFit="1" customWidth="1"/>
    <col min="9987" max="9987" width="39.28515625" bestFit="1" customWidth="1"/>
    <col min="9988" max="9988" width="13.7109375" bestFit="1" customWidth="1"/>
    <col min="9989" max="9989" width="11.5703125" bestFit="1" customWidth="1"/>
    <col min="9990" max="9990" width="14.140625" bestFit="1" customWidth="1"/>
    <col min="9991" max="9993" width="12.7109375" bestFit="1" customWidth="1"/>
    <col min="10242" max="10242" width="28.85546875" bestFit="1" customWidth="1"/>
    <col min="10243" max="10243" width="39.28515625" bestFit="1" customWidth="1"/>
    <col min="10244" max="10244" width="13.7109375" bestFit="1" customWidth="1"/>
    <col min="10245" max="10245" width="11.5703125" bestFit="1" customWidth="1"/>
    <col min="10246" max="10246" width="14.140625" bestFit="1" customWidth="1"/>
    <col min="10247" max="10249" width="12.7109375" bestFit="1" customWidth="1"/>
    <col min="10498" max="10498" width="28.85546875" bestFit="1" customWidth="1"/>
    <col min="10499" max="10499" width="39.28515625" bestFit="1" customWidth="1"/>
    <col min="10500" max="10500" width="13.7109375" bestFit="1" customWidth="1"/>
    <col min="10501" max="10501" width="11.5703125" bestFit="1" customWidth="1"/>
    <col min="10502" max="10502" width="14.140625" bestFit="1" customWidth="1"/>
    <col min="10503" max="10505" width="12.7109375" bestFit="1" customWidth="1"/>
    <col min="10754" max="10754" width="28.85546875" bestFit="1" customWidth="1"/>
    <col min="10755" max="10755" width="39.28515625" bestFit="1" customWidth="1"/>
    <col min="10756" max="10756" width="13.7109375" bestFit="1" customWidth="1"/>
    <col min="10757" max="10757" width="11.5703125" bestFit="1" customWidth="1"/>
    <col min="10758" max="10758" width="14.140625" bestFit="1" customWidth="1"/>
    <col min="10759" max="10761" width="12.7109375" bestFit="1" customWidth="1"/>
    <col min="11010" max="11010" width="28.85546875" bestFit="1" customWidth="1"/>
    <col min="11011" max="11011" width="39.28515625" bestFit="1" customWidth="1"/>
    <col min="11012" max="11012" width="13.7109375" bestFit="1" customWidth="1"/>
    <col min="11013" max="11013" width="11.5703125" bestFit="1" customWidth="1"/>
    <col min="11014" max="11014" width="14.140625" bestFit="1" customWidth="1"/>
    <col min="11015" max="11017" width="12.7109375" bestFit="1" customWidth="1"/>
    <col min="11266" max="11266" width="28.85546875" bestFit="1" customWidth="1"/>
    <col min="11267" max="11267" width="39.28515625" bestFit="1" customWidth="1"/>
    <col min="11268" max="11268" width="13.7109375" bestFit="1" customWidth="1"/>
    <col min="11269" max="11269" width="11.5703125" bestFit="1" customWidth="1"/>
    <col min="11270" max="11270" width="14.140625" bestFit="1" customWidth="1"/>
    <col min="11271" max="11273" width="12.7109375" bestFit="1" customWidth="1"/>
    <col min="11522" max="11522" width="28.85546875" bestFit="1" customWidth="1"/>
    <col min="11523" max="11523" width="39.28515625" bestFit="1" customWidth="1"/>
    <col min="11524" max="11524" width="13.7109375" bestFit="1" customWidth="1"/>
    <col min="11525" max="11525" width="11.5703125" bestFit="1" customWidth="1"/>
    <col min="11526" max="11526" width="14.140625" bestFit="1" customWidth="1"/>
    <col min="11527" max="11529" width="12.7109375" bestFit="1" customWidth="1"/>
    <col min="11778" max="11778" width="28.85546875" bestFit="1" customWidth="1"/>
    <col min="11779" max="11779" width="39.28515625" bestFit="1" customWidth="1"/>
    <col min="11780" max="11780" width="13.7109375" bestFit="1" customWidth="1"/>
    <col min="11781" max="11781" width="11.5703125" bestFit="1" customWidth="1"/>
    <col min="11782" max="11782" width="14.140625" bestFit="1" customWidth="1"/>
    <col min="11783" max="11785" width="12.7109375" bestFit="1" customWidth="1"/>
    <col min="12034" max="12034" width="28.85546875" bestFit="1" customWidth="1"/>
    <col min="12035" max="12035" width="39.28515625" bestFit="1" customWidth="1"/>
    <col min="12036" max="12036" width="13.7109375" bestFit="1" customWidth="1"/>
    <col min="12037" max="12037" width="11.5703125" bestFit="1" customWidth="1"/>
    <col min="12038" max="12038" width="14.140625" bestFit="1" customWidth="1"/>
    <col min="12039" max="12041" width="12.7109375" bestFit="1" customWidth="1"/>
    <col min="12290" max="12290" width="28.85546875" bestFit="1" customWidth="1"/>
    <col min="12291" max="12291" width="39.28515625" bestFit="1" customWidth="1"/>
    <col min="12292" max="12292" width="13.7109375" bestFit="1" customWidth="1"/>
    <col min="12293" max="12293" width="11.5703125" bestFit="1" customWidth="1"/>
    <col min="12294" max="12294" width="14.140625" bestFit="1" customWidth="1"/>
    <col min="12295" max="12297" width="12.7109375" bestFit="1" customWidth="1"/>
    <col min="12546" max="12546" width="28.85546875" bestFit="1" customWidth="1"/>
    <col min="12547" max="12547" width="39.28515625" bestFit="1" customWidth="1"/>
    <col min="12548" max="12548" width="13.7109375" bestFit="1" customWidth="1"/>
    <col min="12549" max="12549" width="11.5703125" bestFit="1" customWidth="1"/>
    <col min="12550" max="12550" width="14.140625" bestFit="1" customWidth="1"/>
    <col min="12551" max="12553" width="12.7109375" bestFit="1" customWidth="1"/>
    <col min="12802" max="12802" width="28.85546875" bestFit="1" customWidth="1"/>
    <col min="12803" max="12803" width="39.28515625" bestFit="1" customWidth="1"/>
    <col min="12804" max="12804" width="13.7109375" bestFit="1" customWidth="1"/>
    <col min="12805" max="12805" width="11.5703125" bestFit="1" customWidth="1"/>
    <col min="12806" max="12806" width="14.140625" bestFit="1" customWidth="1"/>
    <col min="12807" max="12809" width="12.7109375" bestFit="1" customWidth="1"/>
    <col min="13058" max="13058" width="28.85546875" bestFit="1" customWidth="1"/>
    <col min="13059" max="13059" width="39.28515625" bestFit="1" customWidth="1"/>
    <col min="13060" max="13060" width="13.7109375" bestFit="1" customWidth="1"/>
    <col min="13061" max="13061" width="11.5703125" bestFit="1" customWidth="1"/>
    <col min="13062" max="13062" width="14.140625" bestFit="1" customWidth="1"/>
    <col min="13063" max="13065" width="12.7109375" bestFit="1" customWidth="1"/>
    <col min="13314" max="13314" width="28.85546875" bestFit="1" customWidth="1"/>
    <col min="13315" max="13315" width="39.28515625" bestFit="1" customWidth="1"/>
    <col min="13316" max="13316" width="13.7109375" bestFit="1" customWidth="1"/>
    <col min="13317" max="13317" width="11.5703125" bestFit="1" customWidth="1"/>
    <col min="13318" max="13318" width="14.140625" bestFit="1" customWidth="1"/>
    <col min="13319" max="13321" width="12.7109375" bestFit="1" customWidth="1"/>
    <col min="13570" max="13570" width="28.85546875" bestFit="1" customWidth="1"/>
    <col min="13571" max="13571" width="39.28515625" bestFit="1" customWidth="1"/>
    <col min="13572" max="13572" width="13.7109375" bestFit="1" customWidth="1"/>
    <col min="13573" max="13573" width="11.5703125" bestFit="1" customWidth="1"/>
    <col min="13574" max="13574" width="14.140625" bestFit="1" customWidth="1"/>
    <col min="13575" max="13577" width="12.7109375" bestFit="1" customWidth="1"/>
    <col min="13826" max="13826" width="28.85546875" bestFit="1" customWidth="1"/>
    <col min="13827" max="13827" width="39.28515625" bestFit="1" customWidth="1"/>
    <col min="13828" max="13828" width="13.7109375" bestFit="1" customWidth="1"/>
    <col min="13829" max="13829" width="11.5703125" bestFit="1" customWidth="1"/>
    <col min="13830" max="13830" width="14.140625" bestFit="1" customWidth="1"/>
    <col min="13831" max="13833" width="12.7109375" bestFit="1" customWidth="1"/>
    <col min="14082" max="14082" width="28.85546875" bestFit="1" customWidth="1"/>
    <col min="14083" max="14083" width="39.28515625" bestFit="1" customWidth="1"/>
    <col min="14084" max="14084" width="13.7109375" bestFit="1" customWidth="1"/>
    <col min="14085" max="14085" width="11.5703125" bestFit="1" customWidth="1"/>
    <col min="14086" max="14086" width="14.140625" bestFit="1" customWidth="1"/>
    <col min="14087" max="14089" width="12.7109375" bestFit="1" customWidth="1"/>
    <col min="14338" max="14338" width="28.85546875" bestFit="1" customWidth="1"/>
    <col min="14339" max="14339" width="39.28515625" bestFit="1" customWidth="1"/>
    <col min="14340" max="14340" width="13.7109375" bestFit="1" customWidth="1"/>
    <col min="14341" max="14341" width="11.5703125" bestFit="1" customWidth="1"/>
    <col min="14342" max="14342" width="14.140625" bestFit="1" customWidth="1"/>
    <col min="14343" max="14345" width="12.7109375" bestFit="1" customWidth="1"/>
    <col min="14594" max="14594" width="28.85546875" bestFit="1" customWidth="1"/>
    <col min="14595" max="14595" width="39.28515625" bestFit="1" customWidth="1"/>
    <col min="14596" max="14596" width="13.7109375" bestFit="1" customWidth="1"/>
    <col min="14597" max="14597" width="11.5703125" bestFit="1" customWidth="1"/>
    <col min="14598" max="14598" width="14.140625" bestFit="1" customWidth="1"/>
    <col min="14599" max="14601" width="12.7109375" bestFit="1" customWidth="1"/>
    <col min="14850" max="14850" width="28.85546875" bestFit="1" customWidth="1"/>
    <col min="14851" max="14851" width="39.28515625" bestFit="1" customWidth="1"/>
    <col min="14852" max="14852" width="13.7109375" bestFit="1" customWidth="1"/>
    <col min="14853" max="14853" width="11.5703125" bestFit="1" customWidth="1"/>
    <col min="14854" max="14854" width="14.140625" bestFit="1" customWidth="1"/>
    <col min="14855" max="14857" width="12.7109375" bestFit="1" customWidth="1"/>
    <col min="15106" max="15106" width="28.85546875" bestFit="1" customWidth="1"/>
    <col min="15107" max="15107" width="39.28515625" bestFit="1" customWidth="1"/>
    <col min="15108" max="15108" width="13.7109375" bestFit="1" customWidth="1"/>
    <col min="15109" max="15109" width="11.5703125" bestFit="1" customWidth="1"/>
    <col min="15110" max="15110" width="14.140625" bestFit="1" customWidth="1"/>
    <col min="15111" max="15113" width="12.7109375" bestFit="1" customWidth="1"/>
    <col min="15362" max="15362" width="28.85546875" bestFit="1" customWidth="1"/>
    <col min="15363" max="15363" width="39.28515625" bestFit="1" customWidth="1"/>
    <col min="15364" max="15364" width="13.7109375" bestFit="1" customWidth="1"/>
    <col min="15365" max="15365" width="11.5703125" bestFit="1" customWidth="1"/>
    <col min="15366" max="15366" width="14.140625" bestFit="1" customWidth="1"/>
    <col min="15367" max="15369" width="12.7109375" bestFit="1" customWidth="1"/>
    <col min="15618" max="15618" width="28.85546875" bestFit="1" customWidth="1"/>
    <col min="15619" max="15619" width="39.28515625" bestFit="1" customWidth="1"/>
    <col min="15620" max="15620" width="13.7109375" bestFit="1" customWidth="1"/>
    <col min="15621" max="15621" width="11.5703125" bestFit="1" customWidth="1"/>
    <col min="15622" max="15622" width="14.140625" bestFit="1" customWidth="1"/>
    <col min="15623" max="15625" width="12.7109375" bestFit="1" customWidth="1"/>
    <col min="15874" max="15874" width="28.85546875" bestFit="1" customWidth="1"/>
    <col min="15875" max="15875" width="39.28515625" bestFit="1" customWidth="1"/>
    <col min="15876" max="15876" width="13.7109375" bestFit="1" customWidth="1"/>
    <col min="15877" max="15877" width="11.5703125" bestFit="1" customWidth="1"/>
    <col min="15878" max="15878" width="14.140625" bestFit="1" customWidth="1"/>
    <col min="15879" max="15881" width="12.7109375" bestFit="1" customWidth="1"/>
    <col min="16130" max="16130" width="28.85546875" bestFit="1" customWidth="1"/>
    <col min="16131" max="16131" width="39.28515625" bestFit="1" customWidth="1"/>
    <col min="16132" max="16132" width="13.7109375" bestFit="1" customWidth="1"/>
    <col min="16133" max="16133" width="11.5703125" bestFit="1" customWidth="1"/>
    <col min="16134" max="16134" width="14.140625" bestFit="1" customWidth="1"/>
    <col min="16135" max="16137" width="12.7109375" bestFit="1" customWidth="1"/>
  </cols>
  <sheetData>
    <row r="1" spans="1:9" x14ac:dyDescent="0.25">
      <c r="A1" t="s">
        <v>131</v>
      </c>
    </row>
    <row r="3" spans="1:9" x14ac:dyDescent="0.25">
      <c r="A3" s="32" t="s">
        <v>71</v>
      </c>
      <c r="B3" s="32"/>
      <c r="C3" s="32" t="s">
        <v>67</v>
      </c>
      <c r="D3" s="32" t="s">
        <v>72</v>
      </c>
      <c r="E3" s="32" t="s">
        <v>132</v>
      </c>
      <c r="F3" s="32" t="s">
        <v>133</v>
      </c>
      <c r="G3" s="32" t="s">
        <v>134</v>
      </c>
      <c r="H3" s="32" t="s">
        <v>73</v>
      </c>
      <c r="I3" s="32" t="s">
        <v>74</v>
      </c>
    </row>
    <row r="4" spans="1:9" x14ac:dyDescent="0.25">
      <c r="A4" s="33" t="s">
        <v>75</v>
      </c>
      <c r="B4" s="33"/>
      <c r="C4" s="33" t="s">
        <v>76</v>
      </c>
      <c r="D4" s="34">
        <v>42704357.090000004</v>
      </c>
      <c r="E4" s="35">
        <v>0</v>
      </c>
      <c r="F4" s="35">
        <v>0</v>
      </c>
      <c r="G4" s="34">
        <v>12864850</v>
      </c>
      <c r="H4" s="34">
        <v>12864850</v>
      </c>
      <c r="I4" s="34">
        <v>29839507.09</v>
      </c>
    </row>
    <row r="5" spans="1:9" x14ac:dyDescent="0.25">
      <c r="A5" s="33" t="s">
        <v>77</v>
      </c>
      <c r="B5" s="33"/>
      <c r="C5" s="33" t="s">
        <v>78</v>
      </c>
      <c r="D5" s="34">
        <v>16254800</v>
      </c>
      <c r="E5" s="35">
        <v>0</v>
      </c>
      <c r="F5" s="35">
        <v>0</v>
      </c>
      <c r="G5" s="34">
        <v>3506460</v>
      </c>
      <c r="H5" s="34">
        <v>3506460</v>
      </c>
      <c r="I5" s="34">
        <v>12748340</v>
      </c>
    </row>
    <row r="6" spans="1:9" x14ac:dyDescent="0.25">
      <c r="A6" s="33" t="s">
        <v>79</v>
      </c>
      <c r="B6" s="33"/>
      <c r="C6" s="33" t="s">
        <v>80</v>
      </c>
      <c r="D6" s="34">
        <v>23487396.399999999</v>
      </c>
      <c r="E6" s="35">
        <v>0</v>
      </c>
      <c r="F6" s="35">
        <v>0</v>
      </c>
      <c r="G6" s="34">
        <v>7075667.5</v>
      </c>
      <c r="H6" s="34">
        <v>7075667.5</v>
      </c>
      <c r="I6" s="34">
        <v>16411728.9</v>
      </c>
    </row>
    <row r="7" spans="1:9" x14ac:dyDescent="0.25">
      <c r="A7" s="33" t="s">
        <v>81</v>
      </c>
      <c r="B7" s="33"/>
      <c r="C7" s="33" t="s">
        <v>82</v>
      </c>
      <c r="D7" s="34">
        <v>8415699.8100000005</v>
      </c>
      <c r="E7" s="35">
        <v>0</v>
      </c>
      <c r="F7" s="35">
        <v>0</v>
      </c>
      <c r="G7" s="34">
        <v>553673.53</v>
      </c>
      <c r="H7" s="34">
        <v>553673.53</v>
      </c>
      <c r="I7" s="34">
        <v>7862026.2800000003</v>
      </c>
    </row>
    <row r="8" spans="1:9" x14ac:dyDescent="0.25">
      <c r="A8" s="33" t="s">
        <v>83</v>
      </c>
      <c r="B8" s="33"/>
      <c r="C8" s="33" t="s">
        <v>84</v>
      </c>
      <c r="D8" s="34">
        <v>7160815.8799999999</v>
      </c>
      <c r="E8" s="35">
        <v>0</v>
      </c>
      <c r="F8" s="35">
        <v>0</v>
      </c>
      <c r="G8" s="34">
        <v>5471761.1600000001</v>
      </c>
      <c r="H8" s="34">
        <v>5471761.1600000001</v>
      </c>
      <c r="I8" s="34">
        <v>1689054.72</v>
      </c>
    </row>
    <row r="9" spans="1:9" x14ac:dyDescent="0.25">
      <c r="A9" s="33" t="s">
        <v>85</v>
      </c>
      <c r="B9" s="33"/>
      <c r="C9" s="33" t="s">
        <v>86</v>
      </c>
      <c r="D9" s="34">
        <v>11385068</v>
      </c>
      <c r="E9" s="35">
        <v>0</v>
      </c>
      <c r="F9" s="35">
        <v>0</v>
      </c>
      <c r="G9" s="34">
        <v>2857132</v>
      </c>
      <c r="H9" s="34">
        <v>2857132</v>
      </c>
      <c r="I9" s="34">
        <v>8527936</v>
      </c>
    </row>
    <row r="10" spans="1:9" x14ac:dyDescent="0.25">
      <c r="A10" s="33" t="s">
        <v>87</v>
      </c>
      <c r="B10" s="33"/>
      <c r="C10" s="33" t="s">
        <v>88</v>
      </c>
      <c r="D10" s="34">
        <v>9643706.3100000005</v>
      </c>
      <c r="E10" s="34">
        <v>648145.5</v>
      </c>
      <c r="F10" s="35">
        <v>0</v>
      </c>
      <c r="G10" s="34">
        <v>3118021.92</v>
      </c>
      <c r="H10" s="34">
        <v>3118021.92</v>
      </c>
      <c r="I10" s="34">
        <v>5877538.8899999997</v>
      </c>
    </row>
    <row r="11" spans="1:9" x14ac:dyDescent="0.25">
      <c r="A11" s="33" t="s">
        <v>89</v>
      </c>
      <c r="B11" s="33"/>
      <c r="C11" s="33" t="s">
        <v>90</v>
      </c>
      <c r="D11" s="34">
        <v>1514886.56</v>
      </c>
      <c r="E11" s="34">
        <v>104991.17</v>
      </c>
      <c r="F11" s="35">
        <v>0</v>
      </c>
      <c r="G11" s="34">
        <v>458843.99</v>
      </c>
      <c r="H11" s="34">
        <v>458843.99</v>
      </c>
      <c r="I11" s="34">
        <v>951051.4</v>
      </c>
    </row>
    <row r="12" spans="1:9" x14ac:dyDescent="0.25">
      <c r="A12" s="33" t="s">
        <v>91</v>
      </c>
      <c r="B12" s="33"/>
      <c r="C12" s="33" t="s">
        <v>92</v>
      </c>
      <c r="D12" s="34">
        <v>5049621.87</v>
      </c>
      <c r="E12" s="34">
        <v>349970.58</v>
      </c>
      <c r="F12" s="35">
        <v>0</v>
      </c>
      <c r="G12" s="34">
        <v>1529479.92</v>
      </c>
      <c r="H12" s="34">
        <v>1529479.92</v>
      </c>
      <c r="I12" s="34">
        <v>3170171.37</v>
      </c>
    </row>
    <row r="13" spans="1:9" x14ac:dyDescent="0.25">
      <c r="A13" s="33" t="s">
        <v>93</v>
      </c>
      <c r="B13" s="33"/>
      <c r="C13" s="33" t="s">
        <v>94</v>
      </c>
      <c r="D13" s="34">
        <v>252481.09</v>
      </c>
      <c r="E13" s="34">
        <v>17498.53</v>
      </c>
      <c r="F13" s="35">
        <v>0</v>
      </c>
      <c r="G13" s="34">
        <v>76474.009999999995</v>
      </c>
      <c r="H13" s="34">
        <v>76474.009999999995</v>
      </c>
      <c r="I13" s="34">
        <v>158508.54999999999</v>
      </c>
    </row>
    <row r="14" spans="1:9" x14ac:dyDescent="0.25">
      <c r="A14" s="33" t="s">
        <v>95</v>
      </c>
      <c r="B14" s="33"/>
      <c r="C14" s="33" t="s">
        <v>96</v>
      </c>
      <c r="D14" s="34">
        <v>4838609.21</v>
      </c>
      <c r="E14" s="34">
        <v>355570.1</v>
      </c>
      <c r="F14" s="35">
        <v>0</v>
      </c>
      <c r="G14" s="34">
        <v>1258644.1200000001</v>
      </c>
      <c r="H14" s="34">
        <v>1258644.1200000001</v>
      </c>
      <c r="I14" s="34">
        <v>3224394.99</v>
      </c>
    </row>
    <row r="15" spans="1:9" x14ac:dyDescent="0.25">
      <c r="A15" s="33" t="s">
        <v>97</v>
      </c>
      <c r="B15" s="33"/>
      <c r="C15" s="33" t="s">
        <v>98</v>
      </c>
      <c r="D15" s="34">
        <v>1514886.56</v>
      </c>
      <c r="E15" s="34">
        <v>104991.17</v>
      </c>
      <c r="F15" s="35">
        <v>0</v>
      </c>
      <c r="G15" s="34">
        <v>458843.99</v>
      </c>
      <c r="H15" s="34">
        <v>458843.99</v>
      </c>
      <c r="I15" s="34">
        <v>951051.4</v>
      </c>
    </row>
    <row r="16" spans="1:9" x14ac:dyDescent="0.25">
      <c r="A16" s="33" t="s">
        <v>99</v>
      </c>
      <c r="B16" s="33"/>
      <c r="C16" s="33" t="s">
        <v>100</v>
      </c>
      <c r="D16" s="34">
        <v>3029773.12</v>
      </c>
      <c r="E16" s="34">
        <v>209982.35</v>
      </c>
      <c r="F16" s="35">
        <v>0</v>
      </c>
      <c r="G16" s="34">
        <v>917687.94</v>
      </c>
      <c r="H16" s="34">
        <v>917687.94</v>
      </c>
      <c r="I16" s="34">
        <v>1902102.83</v>
      </c>
    </row>
    <row r="17" spans="1:9" x14ac:dyDescent="0.25">
      <c r="A17" s="33" t="s">
        <v>101</v>
      </c>
      <c r="B17" s="33"/>
      <c r="C17" s="33" t="s">
        <v>102</v>
      </c>
      <c r="D17" s="34">
        <v>252481.09</v>
      </c>
      <c r="E17" s="34">
        <v>17498.53</v>
      </c>
      <c r="F17" s="35">
        <v>0</v>
      </c>
      <c r="G17" s="34">
        <v>76474.009999999995</v>
      </c>
      <c r="H17" s="34">
        <v>76474.009999999995</v>
      </c>
      <c r="I17" s="34">
        <v>158508.54999999999</v>
      </c>
    </row>
    <row r="18" spans="1:9" x14ac:dyDescent="0.25">
      <c r="A18" s="33" t="s">
        <v>103</v>
      </c>
      <c r="B18" s="33"/>
      <c r="C18" s="33" t="s">
        <v>104</v>
      </c>
      <c r="D18" s="34">
        <v>5382896.9100000001</v>
      </c>
      <c r="E18" s="34">
        <v>373068.63</v>
      </c>
      <c r="F18" s="35">
        <v>0</v>
      </c>
      <c r="G18" s="34">
        <v>1292035.53</v>
      </c>
      <c r="H18" s="34">
        <v>1292035.53</v>
      </c>
      <c r="I18" s="34">
        <v>3717792.75</v>
      </c>
    </row>
    <row r="19" spans="1:9" x14ac:dyDescent="0.25">
      <c r="A19" s="36" t="s">
        <v>135</v>
      </c>
      <c r="B19" s="36"/>
      <c r="C19" s="33"/>
      <c r="D19" s="37">
        <f t="shared" ref="D19:I19" si="0">SUM(D4:D18)</f>
        <v>140887479.90000001</v>
      </c>
      <c r="E19" s="37">
        <f t="shared" si="0"/>
        <v>2181716.56</v>
      </c>
      <c r="F19" s="37">
        <f t="shared" si="0"/>
        <v>0</v>
      </c>
      <c r="G19" s="37">
        <f t="shared" si="0"/>
        <v>41516049.619999997</v>
      </c>
      <c r="H19" s="37">
        <f t="shared" si="0"/>
        <v>41516049.619999997</v>
      </c>
      <c r="I19" s="37">
        <f t="shared" si="0"/>
        <v>97189713.720000014</v>
      </c>
    </row>
    <row r="20" spans="1:9" x14ac:dyDescent="0.25">
      <c r="A20" s="33" t="s">
        <v>105</v>
      </c>
      <c r="B20" s="33"/>
      <c r="C20" s="33" t="s">
        <v>69</v>
      </c>
      <c r="D20" s="34">
        <v>482184</v>
      </c>
      <c r="E20" s="35">
        <v>0</v>
      </c>
      <c r="F20" s="35">
        <v>0</v>
      </c>
      <c r="G20" s="34">
        <v>18650</v>
      </c>
      <c r="H20" s="34">
        <v>18650</v>
      </c>
      <c r="I20" s="34">
        <v>463534</v>
      </c>
    </row>
    <row r="21" spans="1:9" x14ac:dyDescent="0.25">
      <c r="A21" s="33" t="s">
        <v>106</v>
      </c>
      <c r="B21" s="33"/>
      <c r="C21" s="33" t="s">
        <v>107</v>
      </c>
      <c r="D21" s="34">
        <v>530000</v>
      </c>
      <c r="E21" s="34">
        <v>530000</v>
      </c>
      <c r="F21" s="35">
        <v>0</v>
      </c>
      <c r="G21" s="35">
        <v>0</v>
      </c>
      <c r="H21" s="35">
        <v>0</v>
      </c>
      <c r="I21" s="35">
        <v>0</v>
      </c>
    </row>
    <row r="22" spans="1:9" ht="63.75" x14ac:dyDescent="0.25">
      <c r="A22" s="38" t="s">
        <v>136</v>
      </c>
      <c r="B22" s="38" t="s">
        <v>123</v>
      </c>
      <c r="C22" s="33"/>
      <c r="D22" s="37">
        <f t="shared" ref="D22:I22" si="1">SUM(D20:D21)</f>
        <v>1012184</v>
      </c>
      <c r="E22" s="37">
        <f t="shared" si="1"/>
        <v>530000</v>
      </c>
      <c r="F22" s="37">
        <f t="shared" si="1"/>
        <v>0</v>
      </c>
      <c r="G22" s="37">
        <f t="shared" si="1"/>
        <v>18650</v>
      </c>
      <c r="H22" s="37">
        <f t="shared" si="1"/>
        <v>18650</v>
      </c>
      <c r="I22" s="37">
        <f t="shared" si="1"/>
        <v>463534</v>
      </c>
    </row>
    <row r="23" spans="1:9" x14ac:dyDescent="0.25">
      <c r="A23" s="33" t="s">
        <v>108</v>
      </c>
      <c r="B23" s="33"/>
      <c r="C23" s="33" t="s">
        <v>109</v>
      </c>
      <c r="D23" s="34">
        <v>20000</v>
      </c>
      <c r="E23" s="35">
        <v>0</v>
      </c>
      <c r="F23" s="35">
        <v>0</v>
      </c>
      <c r="G23" s="35">
        <v>0</v>
      </c>
      <c r="H23" s="35">
        <v>0</v>
      </c>
      <c r="I23" s="34">
        <v>20000</v>
      </c>
    </row>
    <row r="24" spans="1:9" x14ac:dyDescent="0.25">
      <c r="A24" s="33" t="s">
        <v>110</v>
      </c>
      <c r="B24" s="33"/>
      <c r="C24" s="33" t="s">
        <v>69</v>
      </c>
      <c r="D24" s="34">
        <v>321456</v>
      </c>
      <c r="E24" s="35">
        <v>0</v>
      </c>
      <c r="F24" s="35">
        <v>0</v>
      </c>
      <c r="G24" s="34">
        <v>8350</v>
      </c>
      <c r="H24" s="34">
        <v>8350</v>
      </c>
      <c r="I24" s="34">
        <v>313106</v>
      </c>
    </row>
    <row r="25" spans="1:9" ht="102" x14ac:dyDescent="0.25">
      <c r="A25" s="38" t="s">
        <v>137</v>
      </c>
      <c r="B25" s="38" t="s">
        <v>138</v>
      </c>
      <c r="C25" s="33"/>
      <c r="D25" s="37">
        <f t="shared" ref="D25:I25" si="2">SUM(D23:D24)</f>
        <v>341456</v>
      </c>
      <c r="E25" s="37">
        <f t="shared" si="2"/>
        <v>0</v>
      </c>
      <c r="F25" s="37">
        <f t="shared" si="2"/>
        <v>0</v>
      </c>
      <c r="G25" s="37">
        <f t="shared" si="2"/>
        <v>8350</v>
      </c>
      <c r="H25" s="37">
        <f t="shared" si="2"/>
        <v>8350</v>
      </c>
      <c r="I25" s="37">
        <f t="shared" si="2"/>
        <v>333106</v>
      </c>
    </row>
    <row r="26" spans="1:9" x14ac:dyDescent="0.25">
      <c r="A26" s="33" t="s">
        <v>111</v>
      </c>
      <c r="B26" s="33"/>
      <c r="C26" s="33" t="s">
        <v>69</v>
      </c>
      <c r="D26" s="34">
        <v>482184</v>
      </c>
      <c r="E26" s="35">
        <v>0</v>
      </c>
      <c r="F26" s="35">
        <v>0</v>
      </c>
      <c r="G26" s="35">
        <v>0</v>
      </c>
      <c r="H26" s="35">
        <v>0</v>
      </c>
      <c r="I26" s="34">
        <v>482184</v>
      </c>
    </row>
    <row r="27" spans="1:9" x14ac:dyDescent="0.25">
      <c r="A27" s="33" t="s">
        <v>139</v>
      </c>
      <c r="B27" s="33"/>
      <c r="C27" s="33" t="s">
        <v>140</v>
      </c>
      <c r="D27" s="35">
        <v>0</v>
      </c>
      <c r="E27" s="35">
        <v>0</v>
      </c>
      <c r="F27" s="35">
        <v>0</v>
      </c>
      <c r="G27" s="35">
        <v>0</v>
      </c>
      <c r="H27" s="35">
        <v>0</v>
      </c>
      <c r="I27" s="35">
        <v>0</v>
      </c>
    </row>
    <row r="28" spans="1:9" x14ac:dyDescent="0.25">
      <c r="A28" s="33" t="s">
        <v>112</v>
      </c>
      <c r="B28" s="33"/>
      <c r="C28" s="33" t="s">
        <v>70</v>
      </c>
      <c r="D28" s="34">
        <v>600000</v>
      </c>
      <c r="E28" s="34">
        <v>600000</v>
      </c>
      <c r="F28" s="35">
        <v>0</v>
      </c>
      <c r="G28" s="35">
        <v>0</v>
      </c>
      <c r="H28" s="35">
        <v>0</v>
      </c>
      <c r="I28" s="35">
        <v>0</v>
      </c>
    </row>
    <row r="29" spans="1:9" ht="38.25" x14ac:dyDescent="0.25">
      <c r="A29" s="38" t="s">
        <v>141</v>
      </c>
      <c r="B29" s="38" t="s">
        <v>31</v>
      </c>
      <c r="C29" s="33"/>
      <c r="D29" s="37">
        <f t="shared" ref="D29:I29" si="3">SUM(D26:D28)</f>
        <v>1082184</v>
      </c>
      <c r="E29" s="37">
        <f t="shared" si="3"/>
        <v>600000</v>
      </c>
      <c r="F29" s="37">
        <f t="shared" si="3"/>
        <v>0</v>
      </c>
      <c r="G29" s="37">
        <f t="shared" si="3"/>
        <v>0</v>
      </c>
      <c r="H29" s="37">
        <f t="shared" si="3"/>
        <v>0</v>
      </c>
      <c r="I29" s="37">
        <f t="shared" si="3"/>
        <v>482184</v>
      </c>
    </row>
    <row r="30" spans="1:9" x14ac:dyDescent="0.25">
      <c r="A30" s="33" t="s">
        <v>113</v>
      </c>
      <c r="B30" s="33"/>
      <c r="C30" s="33" t="s">
        <v>114</v>
      </c>
      <c r="D30" s="34">
        <v>48000</v>
      </c>
      <c r="E30" s="35">
        <v>0</v>
      </c>
      <c r="F30" s="35">
        <v>0</v>
      </c>
      <c r="G30" s="34">
        <v>6480</v>
      </c>
      <c r="H30" s="34">
        <v>6480</v>
      </c>
      <c r="I30" s="34">
        <v>41520</v>
      </c>
    </row>
    <row r="31" spans="1:9" x14ac:dyDescent="0.25">
      <c r="A31" s="33" t="s">
        <v>115</v>
      </c>
      <c r="B31" s="33"/>
      <c r="C31" s="33" t="s">
        <v>116</v>
      </c>
      <c r="D31" s="34">
        <v>160728</v>
      </c>
      <c r="E31" s="35">
        <v>0</v>
      </c>
      <c r="F31" s="35">
        <v>0</v>
      </c>
      <c r="G31" s="34">
        <v>8350</v>
      </c>
      <c r="H31" s="34">
        <v>8350</v>
      </c>
      <c r="I31" s="34">
        <v>152378</v>
      </c>
    </row>
    <row r="32" spans="1:9" ht="60" x14ac:dyDescent="0.25">
      <c r="A32" s="39" t="s">
        <v>142</v>
      </c>
      <c r="B32" s="36" t="s">
        <v>130</v>
      </c>
      <c r="C32" s="40"/>
      <c r="D32" s="37">
        <f t="shared" ref="D32:I32" si="4">SUM(D30:D31)</f>
        <v>208728</v>
      </c>
      <c r="E32" s="37">
        <f t="shared" si="4"/>
        <v>0</v>
      </c>
      <c r="F32" s="37">
        <f t="shared" si="4"/>
        <v>0</v>
      </c>
      <c r="G32" s="37">
        <f t="shared" si="4"/>
        <v>14830</v>
      </c>
      <c r="H32" s="37">
        <f t="shared" si="4"/>
        <v>14830</v>
      </c>
      <c r="I32" s="37">
        <f t="shared" si="4"/>
        <v>193898</v>
      </c>
    </row>
    <row r="33" spans="1:9" x14ac:dyDescent="0.25">
      <c r="A33" s="33" t="s">
        <v>117</v>
      </c>
      <c r="B33" s="33"/>
      <c r="C33" s="33" t="s">
        <v>118</v>
      </c>
      <c r="D33" s="34">
        <v>224000</v>
      </c>
      <c r="E33" s="35">
        <v>0</v>
      </c>
      <c r="F33" s="35">
        <v>0</v>
      </c>
      <c r="G33" s="34">
        <v>2130</v>
      </c>
      <c r="H33" s="34">
        <v>2130</v>
      </c>
      <c r="I33" s="34">
        <v>221870</v>
      </c>
    </row>
    <row r="34" spans="1:9" ht="90" x14ac:dyDescent="0.25">
      <c r="A34" s="39" t="s">
        <v>143</v>
      </c>
      <c r="B34" s="36" t="s">
        <v>42</v>
      </c>
      <c r="C34" s="40"/>
      <c r="D34" s="37">
        <f t="shared" ref="D34:I34" si="5">SUM(D33)</f>
        <v>224000</v>
      </c>
      <c r="E34" s="37">
        <f t="shared" si="5"/>
        <v>0</v>
      </c>
      <c r="F34" s="37">
        <f t="shared" si="5"/>
        <v>0</v>
      </c>
      <c r="G34" s="37">
        <f t="shared" si="5"/>
        <v>2130</v>
      </c>
      <c r="H34" s="37">
        <f t="shared" si="5"/>
        <v>2130</v>
      </c>
      <c r="I34" s="37">
        <f t="shared" si="5"/>
        <v>221870</v>
      </c>
    </row>
    <row r="35" spans="1:9" x14ac:dyDescent="0.25">
      <c r="A35" s="33" t="s">
        <v>144</v>
      </c>
      <c r="B35" s="33"/>
      <c r="C35" s="33" t="s">
        <v>69</v>
      </c>
      <c r="D35" s="35">
        <v>0</v>
      </c>
      <c r="E35" s="35">
        <v>0</v>
      </c>
      <c r="F35" s="35">
        <v>0</v>
      </c>
      <c r="G35" s="35">
        <v>0</v>
      </c>
      <c r="H35" s="35">
        <v>0</v>
      </c>
      <c r="I35" s="35">
        <v>0</v>
      </c>
    </row>
    <row r="36" spans="1:9" x14ac:dyDescent="0.25">
      <c r="A36" s="33" t="s">
        <v>145</v>
      </c>
      <c r="B36" s="33"/>
      <c r="C36" s="33" t="s">
        <v>146</v>
      </c>
      <c r="D36" s="35">
        <v>0</v>
      </c>
      <c r="E36" s="35">
        <v>0</v>
      </c>
      <c r="F36" s="35">
        <v>0</v>
      </c>
      <c r="G36" s="35">
        <v>0</v>
      </c>
      <c r="H36" s="35">
        <v>0</v>
      </c>
      <c r="I36" s="35">
        <v>0</v>
      </c>
    </row>
    <row r="37" spans="1:9" ht="30" x14ac:dyDescent="0.25">
      <c r="A37" s="39" t="s">
        <v>147</v>
      </c>
      <c r="B37" s="36"/>
      <c r="C37" s="40"/>
      <c r="D37" s="41">
        <f t="shared" ref="D37:I37" si="6">SUM(D35:D36)</f>
        <v>0</v>
      </c>
      <c r="E37" s="41">
        <f t="shared" si="6"/>
        <v>0</v>
      </c>
      <c r="F37" s="41">
        <f t="shared" si="6"/>
        <v>0</v>
      </c>
      <c r="G37" s="41">
        <f t="shared" si="6"/>
        <v>0</v>
      </c>
      <c r="H37" s="41">
        <f t="shared" si="6"/>
        <v>0</v>
      </c>
      <c r="I37" s="41">
        <f t="shared" si="6"/>
        <v>0</v>
      </c>
    </row>
    <row r="38" spans="1:9" x14ac:dyDescent="0.25">
      <c r="A38" s="33" t="s">
        <v>119</v>
      </c>
      <c r="B38" s="33"/>
      <c r="C38" s="33" t="s">
        <v>120</v>
      </c>
      <c r="D38" s="34">
        <v>48000</v>
      </c>
      <c r="E38" s="35">
        <v>0</v>
      </c>
      <c r="F38" s="35">
        <v>0</v>
      </c>
      <c r="G38" s="35">
        <v>0</v>
      </c>
      <c r="H38" s="35">
        <v>0</v>
      </c>
      <c r="I38" s="34">
        <v>48000</v>
      </c>
    </row>
    <row r="39" spans="1:9" x14ac:dyDescent="0.25">
      <c r="A39" s="33" t="s">
        <v>121</v>
      </c>
      <c r="B39" s="33"/>
      <c r="C39" s="33" t="s">
        <v>116</v>
      </c>
      <c r="D39" s="34">
        <v>459000</v>
      </c>
      <c r="E39" s="35">
        <v>0</v>
      </c>
      <c r="F39" s="35">
        <v>0</v>
      </c>
      <c r="G39" s="34">
        <v>46600</v>
      </c>
      <c r="H39" s="34">
        <v>46600</v>
      </c>
      <c r="I39" s="34">
        <v>412400</v>
      </c>
    </row>
    <row r="40" spans="1:9" ht="25.5" x14ac:dyDescent="0.25">
      <c r="A40" s="38" t="s">
        <v>148</v>
      </c>
      <c r="B40" s="38"/>
      <c r="C40" s="42"/>
      <c r="D40" s="43">
        <f t="shared" ref="D40:I40" si="7">SUM(D38:D39)</f>
        <v>507000</v>
      </c>
      <c r="E40" s="43">
        <f t="shared" si="7"/>
        <v>0</v>
      </c>
      <c r="F40" s="43">
        <f t="shared" si="7"/>
        <v>0</v>
      </c>
      <c r="G40" s="43">
        <f t="shared" si="7"/>
        <v>46600</v>
      </c>
      <c r="H40" s="43">
        <f t="shared" si="7"/>
        <v>46600</v>
      </c>
      <c r="I40" s="43">
        <f t="shared" si="7"/>
        <v>460400</v>
      </c>
    </row>
    <row r="41" spans="1:9" x14ac:dyDescent="0.25">
      <c r="D41" s="43">
        <f t="shared" ref="D41:I41" si="8">+D19+D22+D25+D29+D32+D34+D37+D40</f>
        <v>144263031.90000001</v>
      </c>
      <c r="E41" s="43">
        <f t="shared" si="8"/>
        <v>3311716.56</v>
      </c>
      <c r="F41" s="43">
        <f t="shared" si="8"/>
        <v>0</v>
      </c>
      <c r="G41" s="43">
        <f t="shared" si="8"/>
        <v>41606609.619999997</v>
      </c>
      <c r="H41" s="43">
        <f t="shared" si="8"/>
        <v>41606609.619999997</v>
      </c>
      <c r="I41" s="43">
        <f t="shared" si="8"/>
        <v>99344705.720000014</v>
      </c>
    </row>
  </sheetData>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election activeCell="C45" sqref="C45"/>
    </sheetView>
  </sheetViews>
  <sheetFormatPr baseColWidth="10" defaultRowHeight="15" x14ac:dyDescent="0.25"/>
  <cols>
    <col min="1" max="1" width="28.85546875" bestFit="1" customWidth="1"/>
    <col min="2" max="2" width="28.85546875" style="31" customWidth="1"/>
    <col min="3" max="3" width="39.28515625" bestFit="1" customWidth="1"/>
    <col min="4" max="4" width="13.7109375" bestFit="1" customWidth="1"/>
    <col min="5" max="5" width="11.5703125" bestFit="1" customWidth="1"/>
    <col min="6" max="6" width="14.140625" bestFit="1" customWidth="1"/>
    <col min="7" max="9" width="12.7109375" bestFit="1" customWidth="1"/>
    <col min="10" max="10" width="15.7109375" customWidth="1"/>
    <col min="258" max="258" width="28.85546875" bestFit="1" customWidth="1"/>
    <col min="259" max="259" width="39.28515625" bestFit="1" customWidth="1"/>
    <col min="260" max="260" width="13.7109375" bestFit="1" customWidth="1"/>
    <col min="261" max="261" width="11.5703125" bestFit="1" customWidth="1"/>
    <col min="262" max="262" width="14.140625" bestFit="1" customWidth="1"/>
    <col min="263" max="265" width="12.7109375" bestFit="1" customWidth="1"/>
    <col min="514" max="514" width="28.85546875" bestFit="1" customWidth="1"/>
    <col min="515" max="515" width="39.28515625" bestFit="1" customWidth="1"/>
    <col min="516" max="516" width="13.7109375" bestFit="1" customWidth="1"/>
    <col min="517" max="517" width="11.5703125" bestFit="1" customWidth="1"/>
    <col min="518" max="518" width="14.140625" bestFit="1" customWidth="1"/>
    <col min="519" max="521" width="12.7109375" bestFit="1" customWidth="1"/>
    <col min="770" max="770" width="28.85546875" bestFit="1" customWidth="1"/>
    <col min="771" max="771" width="39.28515625" bestFit="1" customWidth="1"/>
    <col min="772" max="772" width="13.7109375" bestFit="1" customWidth="1"/>
    <col min="773" max="773" width="11.5703125" bestFit="1" customWidth="1"/>
    <col min="774" max="774" width="14.140625" bestFit="1" customWidth="1"/>
    <col min="775" max="777" width="12.7109375" bestFit="1" customWidth="1"/>
    <col min="1026" max="1026" width="28.85546875" bestFit="1" customWidth="1"/>
    <col min="1027" max="1027" width="39.28515625" bestFit="1" customWidth="1"/>
    <col min="1028" max="1028" width="13.7109375" bestFit="1" customWidth="1"/>
    <col min="1029" max="1029" width="11.5703125" bestFit="1" customWidth="1"/>
    <col min="1030" max="1030" width="14.140625" bestFit="1" customWidth="1"/>
    <col min="1031" max="1033" width="12.7109375" bestFit="1" customWidth="1"/>
    <col min="1282" max="1282" width="28.85546875" bestFit="1" customWidth="1"/>
    <col min="1283" max="1283" width="39.28515625" bestFit="1" customWidth="1"/>
    <col min="1284" max="1284" width="13.7109375" bestFit="1" customWidth="1"/>
    <col min="1285" max="1285" width="11.5703125" bestFit="1" customWidth="1"/>
    <col min="1286" max="1286" width="14.140625" bestFit="1" customWidth="1"/>
    <col min="1287" max="1289" width="12.7109375" bestFit="1" customWidth="1"/>
    <col min="1538" max="1538" width="28.85546875" bestFit="1" customWidth="1"/>
    <col min="1539" max="1539" width="39.28515625" bestFit="1" customWidth="1"/>
    <col min="1540" max="1540" width="13.7109375" bestFit="1" customWidth="1"/>
    <col min="1541" max="1541" width="11.5703125" bestFit="1" customWidth="1"/>
    <col min="1542" max="1542" width="14.140625" bestFit="1" customWidth="1"/>
    <col min="1543" max="1545" width="12.7109375" bestFit="1" customWidth="1"/>
    <col min="1794" max="1794" width="28.85546875" bestFit="1" customWidth="1"/>
    <col min="1795" max="1795" width="39.28515625" bestFit="1" customWidth="1"/>
    <col min="1796" max="1796" width="13.7109375" bestFit="1" customWidth="1"/>
    <col min="1797" max="1797" width="11.5703125" bestFit="1" customWidth="1"/>
    <col min="1798" max="1798" width="14.140625" bestFit="1" customWidth="1"/>
    <col min="1799" max="1801" width="12.7109375" bestFit="1" customWidth="1"/>
    <col min="2050" max="2050" width="28.85546875" bestFit="1" customWidth="1"/>
    <col min="2051" max="2051" width="39.28515625" bestFit="1" customWidth="1"/>
    <col min="2052" max="2052" width="13.7109375" bestFit="1" customWidth="1"/>
    <col min="2053" max="2053" width="11.5703125" bestFit="1" customWidth="1"/>
    <col min="2054" max="2054" width="14.140625" bestFit="1" customWidth="1"/>
    <col min="2055" max="2057" width="12.7109375" bestFit="1" customWidth="1"/>
    <col min="2306" max="2306" width="28.85546875" bestFit="1" customWidth="1"/>
    <col min="2307" max="2307" width="39.28515625" bestFit="1" customWidth="1"/>
    <col min="2308" max="2308" width="13.7109375" bestFit="1" customWidth="1"/>
    <col min="2309" max="2309" width="11.5703125" bestFit="1" customWidth="1"/>
    <col min="2310" max="2310" width="14.140625" bestFit="1" customWidth="1"/>
    <col min="2311" max="2313" width="12.7109375" bestFit="1" customWidth="1"/>
    <col min="2562" max="2562" width="28.85546875" bestFit="1" customWidth="1"/>
    <col min="2563" max="2563" width="39.28515625" bestFit="1" customWidth="1"/>
    <col min="2564" max="2564" width="13.7109375" bestFit="1" customWidth="1"/>
    <col min="2565" max="2565" width="11.5703125" bestFit="1" customWidth="1"/>
    <col min="2566" max="2566" width="14.140625" bestFit="1" customWidth="1"/>
    <col min="2567" max="2569" width="12.7109375" bestFit="1" customWidth="1"/>
    <col min="2818" max="2818" width="28.85546875" bestFit="1" customWidth="1"/>
    <col min="2819" max="2819" width="39.28515625" bestFit="1" customWidth="1"/>
    <col min="2820" max="2820" width="13.7109375" bestFit="1" customWidth="1"/>
    <col min="2821" max="2821" width="11.5703125" bestFit="1" customWidth="1"/>
    <col min="2822" max="2822" width="14.140625" bestFit="1" customWidth="1"/>
    <col min="2823" max="2825" width="12.7109375" bestFit="1" customWidth="1"/>
    <col min="3074" max="3074" width="28.85546875" bestFit="1" customWidth="1"/>
    <col min="3075" max="3075" width="39.28515625" bestFit="1" customWidth="1"/>
    <col min="3076" max="3076" width="13.7109375" bestFit="1" customWidth="1"/>
    <col min="3077" max="3077" width="11.5703125" bestFit="1" customWidth="1"/>
    <col min="3078" max="3078" width="14.140625" bestFit="1" customWidth="1"/>
    <col min="3079" max="3081" width="12.7109375" bestFit="1" customWidth="1"/>
    <col min="3330" max="3330" width="28.85546875" bestFit="1" customWidth="1"/>
    <col min="3331" max="3331" width="39.28515625" bestFit="1" customWidth="1"/>
    <col min="3332" max="3332" width="13.7109375" bestFit="1" customWidth="1"/>
    <col min="3333" max="3333" width="11.5703125" bestFit="1" customWidth="1"/>
    <col min="3334" max="3334" width="14.140625" bestFit="1" customWidth="1"/>
    <col min="3335" max="3337" width="12.7109375" bestFit="1" customWidth="1"/>
    <col min="3586" max="3586" width="28.85546875" bestFit="1" customWidth="1"/>
    <col min="3587" max="3587" width="39.28515625" bestFit="1" customWidth="1"/>
    <col min="3588" max="3588" width="13.7109375" bestFit="1" customWidth="1"/>
    <col min="3589" max="3589" width="11.5703125" bestFit="1" customWidth="1"/>
    <col min="3590" max="3590" width="14.140625" bestFit="1" customWidth="1"/>
    <col min="3591" max="3593" width="12.7109375" bestFit="1" customWidth="1"/>
    <col min="3842" max="3842" width="28.85546875" bestFit="1" customWidth="1"/>
    <col min="3843" max="3843" width="39.28515625" bestFit="1" customWidth="1"/>
    <col min="3844" max="3844" width="13.7109375" bestFit="1" customWidth="1"/>
    <col min="3845" max="3845" width="11.5703125" bestFit="1" customWidth="1"/>
    <col min="3846" max="3846" width="14.140625" bestFit="1" customWidth="1"/>
    <col min="3847" max="3849" width="12.7109375" bestFit="1" customWidth="1"/>
    <col min="4098" max="4098" width="28.85546875" bestFit="1" customWidth="1"/>
    <col min="4099" max="4099" width="39.28515625" bestFit="1" customWidth="1"/>
    <col min="4100" max="4100" width="13.7109375" bestFit="1" customWidth="1"/>
    <col min="4101" max="4101" width="11.5703125" bestFit="1" customWidth="1"/>
    <col min="4102" max="4102" width="14.140625" bestFit="1" customWidth="1"/>
    <col min="4103" max="4105" width="12.7109375" bestFit="1" customWidth="1"/>
    <col min="4354" max="4354" width="28.85546875" bestFit="1" customWidth="1"/>
    <col min="4355" max="4355" width="39.28515625" bestFit="1" customWidth="1"/>
    <col min="4356" max="4356" width="13.7109375" bestFit="1" customWidth="1"/>
    <col min="4357" max="4357" width="11.5703125" bestFit="1" customWidth="1"/>
    <col min="4358" max="4358" width="14.140625" bestFit="1" customWidth="1"/>
    <col min="4359" max="4361" width="12.7109375" bestFit="1" customWidth="1"/>
    <col min="4610" max="4610" width="28.85546875" bestFit="1" customWidth="1"/>
    <col min="4611" max="4611" width="39.28515625" bestFit="1" customWidth="1"/>
    <col min="4612" max="4612" width="13.7109375" bestFit="1" customWidth="1"/>
    <col min="4613" max="4613" width="11.5703125" bestFit="1" customWidth="1"/>
    <col min="4614" max="4614" width="14.140625" bestFit="1" customWidth="1"/>
    <col min="4615" max="4617" width="12.7109375" bestFit="1" customWidth="1"/>
    <col min="4866" max="4866" width="28.85546875" bestFit="1" customWidth="1"/>
    <col min="4867" max="4867" width="39.28515625" bestFit="1" customWidth="1"/>
    <col min="4868" max="4868" width="13.7109375" bestFit="1" customWidth="1"/>
    <col min="4869" max="4869" width="11.5703125" bestFit="1" customWidth="1"/>
    <col min="4870" max="4870" width="14.140625" bestFit="1" customWidth="1"/>
    <col min="4871" max="4873" width="12.7109375" bestFit="1" customWidth="1"/>
    <col min="5122" max="5122" width="28.85546875" bestFit="1" customWidth="1"/>
    <col min="5123" max="5123" width="39.28515625" bestFit="1" customWidth="1"/>
    <col min="5124" max="5124" width="13.7109375" bestFit="1" customWidth="1"/>
    <col min="5125" max="5125" width="11.5703125" bestFit="1" customWidth="1"/>
    <col min="5126" max="5126" width="14.140625" bestFit="1" customWidth="1"/>
    <col min="5127" max="5129" width="12.7109375" bestFit="1" customWidth="1"/>
    <col min="5378" max="5378" width="28.85546875" bestFit="1" customWidth="1"/>
    <col min="5379" max="5379" width="39.28515625" bestFit="1" customWidth="1"/>
    <col min="5380" max="5380" width="13.7109375" bestFit="1" customWidth="1"/>
    <col min="5381" max="5381" width="11.5703125" bestFit="1" customWidth="1"/>
    <col min="5382" max="5382" width="14.140625" bestFit="1" customWidth="1"/>
    <col min="5383" max="5385" width="12.7109375" bestFit="1" customWidth="1"/>
    <col min="5634" max="5634" width="28.85546875" bestFit="1" customWidth="1"/>
    <col min="5635" max="5635" width="39.28515625" bestFit="1" customWidth="1"/>
    <col min="5636" max="5636" width="13.7109375" bestFit="1" customWidth="1"/>
    <col min="5637" max="5637" width="11.5703125" bestFit="1" customWidth="1"/>
    <col min="5638" max="5638" width="14.140625" bestFit="1" customWidth="1"/>
    <col min="5639" max="5641" width="12.7109375" bestFit="1" customWidth="1"/>
    <col min="5890" max="5890" width="28.85546875" bestFit="1" customWidth="1"/>
    <col min="5891" max="5891" width="39.28515625" bestFit="1" customWidth="1"/>
    <col min="5892" max="5892" width="13.7109375" bestFit="1" customWidth="1"/>
    <col min="5893" max="5893" width="11.5703125" bestFit="1" customWidth="1"/>
    <col min="5894" max="5894" width="14.140625" bestFit="1" customWidth="1"/>
    <col min="5895" max="5897" width="12.7109375" bestFit="1" customWidth="1"/>
    <col min="6146" max="6146" width="28.85546875" bestFit="1" customWidth="1"/>
    <col min="6147" max="6147" width="39.28515625" bestFit="1" customWidth="1"/>
    <col min="6148" max="6148" width="13.7109375" bestFit="1" customWidth="1"/>
    <col min="6149" max="6149" width="11.5703125" bestFit="1" customWidth="1"/>
    <col min="6150" max="6150" width="14.140625" bestFit="1" customWidth="1"/>
    <col min="6151" max="6153" width="12.7109375" bestFit="1" customWidth="1"/>
    <col min="6402" max="6402" width="28.85546875" bestFit="1" customWidth="1"/>
    <col min="6403" max="6403" width="39.28515625" bestFit="1" customWidth="1"/>
    <col min="6404" max="6404" width="13.7109375" bestFit="1" customWidth="1"/>
    <col min="6405" max="6405" width="11.5703125" bestFit="1" customWidth="1"/>
    <col min="6406" max="6406" width="14.140625" bestFit="1" customWidth="1"/>
    <col min="6407" max="6409" width="12.7109375" bestFit="1" customWidth="1"/>
    <col min="6658" max="6658" width="28.85546875" bestFit="1" customWidth="1"/>
    <col min="6659" max="6659" width="39.28515625" bestFit="1" customWidth="1"/>
    <col min="6660" max="6660" width="13.7109375" bestFit="1" customWidth="1"/>
    <col min="6661" max="6661" width="11.5703125" bestFit="1" customWidth="1"/>
    <col min="6662" max="6662" width="14.140625" bestFit="1" customWidth="1"/>
    <col min="6663" max="6665" width="12.7109375" bestFit="1" customWidth="1"/>
    <col min="6914" max="6914" width="28.85546875" bestFit="1" customWidth="1"/>
    <col min="6915" max="6915" width="39.28515625" bestFit="1" customWidth="1"/>
    <col min="6916" max="6916" width="13.7109375" bestFit="1" customWidth="1"/>
    <col min="6917" max="6917" width="11.5703125" bestFit="1" customWidth="1"/>
    <col min="6918" max="6918" width="14.140625" bestFit="1" customWidth="1"/>
    <col min="6919" max="6921" width="12.7109375" bestFit="1" customWidth="1"/>
    <col min="7170" max="7170" width="28.85546875" bestFit="1" customWidth="1"/>
    <col min="7171" max="7171" width="39.28515625" bestFit="1" customWidth="1"/>
    <col min="7172" max="7172" width="13.7109375" bestFit="1" customWidth="1"/>
    <col min="7173" max="7173" width="11.5703125" bestFit="1" customWidth="1"/>
    <col min="7174" max="7174" width="14.140625" bestFit="1" customWidth="1"/>
    <col min="7175" max="7177" width="12.7109375" bestFit="1" customWidth="1"/>
    <col min="7426" max="7426" width="28.85546875" bestFit="1" customWidth="1"/>
    <col min="7427" max="7427" width="39.28515625" bestFit="1" customWidth="1"/>
    <col min="7428" max="7428" width="13.7109375" bestFit="1" customWidth="1"/>
    <col min="7429" max="7429" width="11.5703125" bestFit="1" customWidth="1"/>
    <col min="7430" max="7430" width="14.140625" bestFit="1" customWidth="1"/>
    <col min="7431" max="7433" width="12.7109375" bestFit="1" customWidth="1"/>
    <col min="7682" max="7682" width="28.85546875" bestFit="1" customWidth="1"/>
    <col min="7683" max="7683" width="39.28515625" bestFit="1" customWidth="1"/>
    <col min="7684" max="7684" width="13.7109375" bestFit="1" customWidth="1"/>
    <col min="7685" max="7685" width="11.5703125" bestFit="1" customWidth="1"/>
    <col min="7686" max="7686" width="14.140625" bestFit="1" customWidth="1"/>
    <col min="7687" max="7689" width="12.7109375" bestFit="1" customWidth="1"/>
    <col min="7938" max="7938" width="28.85546875" bestFit="1" customWidth="1"/>
    <col min="7939" max="7939" width="39.28515625" bestFit="1" customWidth="1"/>
    <col min="7940" max="7940" width="13.7109375" bestFit="1" customWidth="1"/>
    <col min="7941" max="7941" width="11.5703125" bestFit="1" customWidth="1"/>
    <col min="7942" max="7942" width="14.140625" bestFit="1" customWidth="1"/>
    <col min="7943" max="7945" width="12.7109375" bestFit="1" customWidth="1"/>
    <col min="8194" max="8194" width="28.85546875" bestFit="1" customWidth="1"/>
    <col min="8195" max="8195" width="39.28515625" bestFit="1" customWidth="1"/>
    <col min="8196" max="8196" width="13.7109375" bestFit="1" customWidth="1"/>
    <col min="8197" max="8197" width="11.5703125" bestFit="1" customWidth="1"/>
    <col min="8198" max="8198" width="14.140625" bestFit="1" customWidth="1"/>
    <col min="8199" max="8201" width="12.7109375" bestFit="1" customWidth="1"/>
    <col min="8450" max="8450" width="28.85546875" bestFit="1" customWidth="1"/>
    <col min="8451" max="8451" width="39.28515625" bestFit="1" customWidth="1"/>
    <col min="8452" max="8452" width="13.7109375" bestFit="1" customWidth="1"/>
    <col min="8453" max="8453" width="11.5703125" bestFit="1" customWidth="1"/>
    <col min="8454" max="8454" width="14.140625" bestFit="1" customWidth="1"/>
    <col min="8455" max="8457" width="12.7109375" bestFit="1" customWidth="1"/>
    <col min="8706" max="8706" width="28.85546875" bestFit="1" customWidth="1"/>
    <col min="8707" max="8707" width="39.28515625" bestFit="1" customWidth="1"/>
    <col min="8708" max="8708" width="13.7109375" bestFit="1" customWidth="1"/>
    <col min="8709" max="8709" width="11.5703125" bestFit="1" customWidth="1"/>
    <col min="8710" max="8710" width="14.140625" bestFit="1" customWidth="1"/>
    <col min="8711" max="8713" width="12.7109375" bestFit="1" customWidth="1"/>
    <col min="8962" max="8962" width="28.85546875" bestFit="1" customWidth="1"/>
    <col min="8963" max="8963" width="39.28515625" bestFit="1" customWidth="1"/>
    <col min="8964" max="8964" width="13.7109375" bestFit="1" customWidth="1"/>
    <col min="8965" max="8965" width="11.5703125" bestFit="1" customWidth="1"/>
    <col min="8966" max="8966" width="14.140625" bestFit="1" customWidth="1"/>
    <col min="8967" max="8969" width="12.7109375" bestFit="1" customWidth="1"/>
    <col min="9218" max="9218" width="28.85546875" bestFit="1" customWidth="1"/>
    <col min="9219" max="9219" width="39.28515625" bestFit="1" customWidth="1"/>
    <col min="9220" max="9220" width="13.7109375" bestFit="1" customWidth="1"/>
    <col min="9221" max="9221" width="11.5703125" bestFit="1" customWidth="1"/>
    <col min="9222" max="9222" width="14.140625" bestFit="1" customWidth="1"/>
    <col min="9223" max="9225" width="12.7109375" bestFit="1" customWidth="1"/>
    <col min="9474" max="9474" width="28.85546875" bestFit="1" customWidth="1"/>
    <col min="9475" max="9475" width="39.28515625" bestFit="1" customWidth="1"/>
    <col min="9476" max="9476" width="13.7109375" bestFit="1" customWidth="1"/>
    <col min="9477" max="9477" width="11.5703125" bestFit="1" customWidth="1"/>
    <col min="9478" max="9478" width="14.140625" bestFit="1" customWidth="1"/>
    <col min="9479" max="9481" width="12.7109375" bestFit="1" customWidth="1"/>
    <col min="9730" max="9730" width="28.85546875" bestFit="1" customWidth="1"/>
    <col min="9731" max="9731" width="39.28515625" bestFit="1" customWidth="1"/>
    <col min="9732" max="9732" width="13.7109375" bestFit="1" customWidth="1"/>
    <col min="9733" max="9733" width="11.5703125" bestFit="1" customWidth="1"/>
    <col min="9734" max="9734" width="14.140625" bestFit="1" customWidth="1"/>
    <col min="9735" max="9737" width="12.7109375" bestFit="1" customWidth="1"/>
    <col min="9986" max="9986" width="28.85546875" bestFit="1" customWidth="1"/>
    <col min="9987" max="9987" width="39.28515625" bestFit="1" customWidth="1"/>
    <col min="9988" max="9988" width="13.7109375" bestFit="1" customWidth="1"/>
    <col min="9989" max="9989" width="11.5703125" bestFit="1" customWidth="1"/>
    <col min="9990" max="9990" width="14.140625" bestFit="1" customWidth="1"/>
    <col min="9991" max="9993" width="12.7109375" bestFit="1" customWidth="1"/>
    <col min="10242" max="10242" width="28.85546875" bestFit="1" customWidth="1"/>
    <col min="10243" max="10243" width="39.28515625" bestFit="1" customWidth="1"/>
    <col min="10244" max="10244" width="13.7109375" bestFit="1" customWidth="1"/>
    <col min="10245" max="10245" width="11.5703125" bestFit="1" customWidth="1"/>
    <col min="10246" max="10246" width="14.140625" bestFit="1" customWidth="1"/>
    <col min="10247" max="10249" width="12.7109375" bestFit="1" customWidth="1"/>
    <col min="10498" max="10498" width="28.85546875" bestFit="1" customWidth="1"/>
    <col min="10499" max="10499" width="39.28515625" bestFit="1" customWidth="1"/>
    <col min="10500" max="10500" width="13.7109375" bestFit="1" customWidth="1"/>
    <col min="10501" max="10501" width="11.5703125" bestFit="1" customWidth="1"/>
    <col min="10502" max="10502" width="14.140625" bestFit="1" customWidth="1"/>
    <col min="10503" max="10505" width="12.7109375" bestFit="1" customWidth="1"/>
    <col min="10754" max="10754" width="28.85546875" bestFit="1" customWidth="1"/>
    <col min="10755" max="10755" width="39.28515625" bestFit="1" customWidth="1"/>
    <col min="10756" max="10756" width="13.7109375" bestFit="1" customWidth="1"/>
    <col min="10757" max="10757" width="11.5703125" bestFit="1" customWidth="1"/>
    <col min="10758" max="10758" width="14.140625" bestFit="1" customWidth="1"/>
    <col min="10759" max="10761" width="12.7109375" bestFit="1" customWidth="1"/>
    <col min="11010" max="11010" width="28.85546875" bestFit="1" customWidth="1"/>
    <col min="11011" max="11011" width="39.28515625" bestFit="1" customWidth="1"/>
    <col min="11012" max="11012" width="13.7109375" bestFit="1" customWidth="1"/>
    <col min="11013" max="11013" width="11.5703125" bestFit="1" customWidth="1"/>
    <col min="11014" max="11014" width="14.140625" bestFit="1" customWidth="1"/>
    <col min="11015" max="11017" width="12.7109375" bestFit="1" customWidth="1"/>
    <col min="11266" max="11266" width="28.85546875" bestFit="1" customWidth="1"/>
    <col min="11267" max="11267" width="39.28515625" bestFit="1" customWidth="1"/>
    <col min="11268" max="11268" width="13.7109375" bestFit="1" customWidth="1"/>
    <col min="11269" max="11269" width="11.5703125" bestFit="1" customWidth="1"/>
    <col min="11270" max="11270" width="14.140625" bestFit="1" customWidth="1"/>
    <col min="11271" max="11273" width="12.7109375" bestFit="1" customWidth="1"/>
    <col min="11522" max="11522" width="28.85546875" bestFit="1" customWidth="1"/>
    <col min="11523" max="11523" width="39.28515625" bestFit="1" customWidth="1"/>
    <col min="11524" max="11524" width="13.7109375" bestFit="1" customWidth="1"/>
    <col min="11525" max="11525" width="11.5703125" bestFit="1" customWidth="1"/>
    <col min="11526" max="11526" width="14.140625" bestFit="1" customWidth="1"/>
    <col min="11527" max="11529" width="12.7109375" bestFit="1" customWidth="1"/>
    <col min="11778" max="11778" width="28.85546875" bestFit="1" customWidth="1"/>
    <col min="11779" max="11779" width="39.28515625" bestFit="1" customWidth="1"/>
    <col min="11780" max="11780" width="13.7109375" bestFit="1" customWidth="1"/>
    <col min="11781" max="11781" width="11.5703125" bestFit="1" customWidth="1"/>
    <col min="11782" max="11782" width="14.140625" bestFit="1" customWidth="1"/>
    <col min="11783" max="11785" width="12.7109375" bestFit="1" customWidth="1"/>
    <col min="12034" max="12034" width="28.85546875" bestFit="1" customWidth="1"/>
    <col min="12035" max="12035" width="39.28515625" bestFit="1" customWidth="1"/>
    <col min="12036" max="12036" width="13.7109375" bestFit="1" customWidth="1"/>
    <col min="12037" max="12037" width="11.5703125" bestFit="1" customWidth="1"/>
    <col min="12038" max="12038" width="14.140625" bestFit="1" customWidth="1"/>
    <col min="12039" max="12041" width="12.7109375" bestFit="1" customWidth="1"/>
    <col min="12290" max="12290" width="28.85546875" bestFit="1" customWidth="1"/>
    <col min="12291" max="12291" width="39.28515625" bestFit="1" customWidth="1"/>
    <col min="12292" max="12292" width="13.7109375" bestFit="1" customWidth="1"/>
    <col min="12293" max="12293" width="11.5703125" bestFit="1" customWidth="1"/>
    <col min="12294" max="12294" width="14.140625" bestFit="1" customWidth="1"/>
    <col min="12295" max="12297" width="12.7109375" bestFit="1" customWidth="1"/>
    <col min="12546" max="12546" width="28.85546875" bestFit="1" customWidth="1"/>
    <col min="12547" max="12547" width="39.28515625" bestFit="1" customWidth="1"/>
    <col min="12548" max="12548" width="13.7109375" bestFit="1" customWidth="1"/>
    <col min="12549" max="12549" width="11.5703125" bestFit="1" customWidth="1"/>
    <col min="12550" max="12550" width="14.140625" bestFit="1" customWidth="1"/>
    <col min="12551" max="12553" width="12.7109375" bestFit="1" customWidth="1"/>
    <col min="12802" max="12802" width="28.85546875" bestFit="1" customWidth="1"/>
    <col min="12803" max="12803" width="39.28515625" bestFit="1" customWidth="1"/>
    <col min="12804" max="12804" width="13.7109375" bestFit="1" customWidth="1"/>
    <col min="12805" max="12805" width="11.5703125" bestFit="1" customWidth="1"/>
    <col min="12806" max="12806" width="14.140625" bestFit="1" customWidth="1"/>
    <col min="12807" max="12809" width="12.7109375" bestFit="1" customWidth="1"/>
    <col min="13058" max="13058" width="28.85546875" bestFit="1" customWidth="1"/>
    <col min="13059" max="13059" width="39.28515625" bestFit="1" customWidth="1"/>
    <col min="13060" max="13060" width="13.7109375" bestFit="1" customWidth="1"/>
    <col min="13061" max="13061" width="11.5703125" bestFit="1" customWidth="1"/>
    <col min="13062" max="13062" width="14.140625" bestFit="1" customWidth="1"/>
    <col min="13063" max="13065" width="12.7109375" bestFit="1" customWidth="1"/>
    <col min="13314" max="13314" width="28.85546875" bestFit="1" customWidth="1"/>
    <col min="13315" max="13315" width="39.28515625" bestFit="1" customWidth="1"/>
    <col min="13316" max="13316" width="13.7109375" bestFit="1" customWidth="1"/>
    <col min="13317" max="13317" width="11.5703125" bestFit="1" customWidth="1"/>
    <col min="13318" max="13318" width="14.140625" bestFit="1" customWidth="1"/>
    <col min="13319" max="13321" width="12.7109375" bestFit="1" customWidth="1"/>
    <col min="13570" max="13570" width="28.85546875" bestFit="1" customWidth="1"/>
    <col min="13571" max="13571" width="39.28515625" bestFit="1" customWidth="1"/>
    <col min="13572" max="13572" width="13.7109375" bestFit="1" customWidth="1"/>
    <col min="13573" max="13573" width="11.5703125" bestFit="1" customWidth="1"/>
    <col min="13574" max="13574" width="14.140625" bestFit="1" customWidth="1"/>
    <col min="13575" max="13577" width="12.7109375" bestFit="1" customWidth="1"/>
    <col min="13826" max="13826" width="28.85546875" bestFit="1" customWidth="1"/>
    <col min="13827" max="13827" width="39.28515625" bestFit="1" customWidth="1"/>
    <col min="13828" max="13828" width="13.7109375" bestFit="1" customWidth="1"/>
    <col min="13829" max="13829" width="11.5703125" bestFit="1" customWidth="1"/>
    <col min="13830" max="13830" width="14.140625" bestFit="1" customWidth="1"/>
    <col min="13831" max="13833" width="12.7109375" bestFit="1" customWidth="1"/>
    <col min="14082" max="14082" width="28.85546875" bestFit="1" customWidth="1"/>
    <col min="14083" max="14083" width="39.28515625" bestFit="1" customWidth="1"/>
    <col min="14084" max="14084" width="13.7109375" bestFit="1" customWidth="1"/>
    <col min="14085" max="14085" width="11.5703125" bestFit="1" customWidth="1"/>
    <col min="14086" max="14086" width="14.140625" bestFit="1" customWidth="1"/>
    <col min="14087" max="14089" width="12.7109375" bestFit="1" customWidth="1"/>
    <col min="14338" max="14338" width="28.85546875" bestFit="1" customWidth="1"/>
    <col min="14339" max="14339" width="39.28515625" bestFit="1" customWidth="1"/>
    <col min="14340" max="14340" width="13.7109375" bestFit="1" customWidth="1"/>
    <col min="14341" max="14341" width="11.5703125" bestFit="1" customWidth="1"/>
    <col min="14342" max="14342" width="14.140625" bestFit="1" customWidth="1"/>
    <col min="14343" max="14345" width="12.7109375" bestFit="1" customWidth="1"/>
    <col min="14594" max="14594" width="28.85546875" bestFit="1" customWidth="1"/>
    <col min="14595" max="14595" width="39.28515625" bestFit="1" customWidth="1"/>
    <col min="14596" max="14596" width="13.7109375" bestFit="1" customWidth="1"/>
    <col min="14597" max="14597" width="11.5703125" bestFit="1" customWidth="1"/>
    <col min="14598" max="14598" width="14.140625" bestFit="1" customWidth="1"/>
    <col min="14599" max="14601" width="12.7109375" bestFit="1" customWidth="1"/>
    <col min="14850" max="14850" width="28.85546875" bestFit="1" customWidth="1"/>
    <col min="14851" max="14851" width="39.28515625" bestFit="1" customWidth="1"/>
    <col min="14852" max="14852" width="13.7109375" bestFit="1" customWidth="1"/>
    <col min="14853" max="14853" width="11.5703125" bestFit="1" customWidth="1"/>
    <col min="14854" max="14854" width="14.140625" bestFit="1" customWidth="1"/>
    <col min="14855" max="14857" width="12.7109375" bestFit="1" customWidth="1"/>
    <col min="15106" max="15106" width="28.85546875" bestFit="1" customWidth="1"/>
    <col min="15107" max="15107" width="39.28515625" bestFit="1" customWidth="1"/>
    <col min="15108" max="15108" width="13.7109375" bestFit="1" customWidth="1"/>
    <col min="15109" max="15109" width="11.5703125" bestFit="1" customWidth="1"/>
    <col min="15110" max="15110" width="14.140625" bestFit="1" customWidth="1"/>
    <col min="15111" max="15113" width="12.7109375" bestFit="1" customWidth="1"/>
    <col min="15362" max="15362" width="28.85546875" bestFit="1" customWidth="1"/>
    <col min="15363" max="15363" width="39.28515625" bestFit="1" customWidth="1"/>
    <col min="15364" max="15364" width="13.7109375" bestFit="1" customWidth="1"/>
    <col min="15365" max="15365" width="11.5703125" bestFit="1" customWidth="1"/>
    <col min="15366" max="15366" width="14.140625" bestFit="1" customWidth="1"/>
    <col min="15367" max="15369" width="12.7109375" bestFit="1" customWidth="1"/>
    <col min="15618" max="15618" width="28.85546875" bestFit="1" customWidth="1"/>
    <col min="15619" max="15619" width="39.28515625" bestFit="1" customWidth="1"/>
    <col min="15620" max="15620" width="13.7109375" bestFit="1" customWidth="1"/>
    <col min="15621" max="15621" width="11.5703125" bestFit="1" customWidth="1"/>
    <col min="15622" max="15622" width="14.140625" bestFit="1" customWidth="1"/>
    <col min="15623" max="15625" width="12.7109375" bestFit="1" customWidth="1"/>
    <col min="15874" max="15874" width="28.85546875" bestFit="1" customWidth="1"/>
    <col min="15875" max="15875" width="39.28515625" bestFit="1" customWidth="1"/>
    <col min="15876" max="15876" width="13.7109375" bestFit="1" customWidth="1"/>
    <col min="15877" max="15877" width="11.5703125" bestFit="1" customWidth="1"/>
    <col min="15878" max="15878" width="14.140625" bestFit="1" customWidth="1"/>
    <col min="15879" max="15881" width="12.7109375" bestFit="1" customWidth="1"/>
    <col min="16130" max="16130" width="28.85546875" bestFit="1" customWidth="1"/>
    <col min="16131" max="16131" width="39.28515625" bestFit="1" customWidth="1"/>
    <col min="16132" max="16132" width="13.7109375" bestFit="1" customWidth="1"/>
    <col min="16133" max="16133" width="11.5703125" bestFit="1" customWidth="1"/>
    <col min="16134" max="16134" width="14.140625" bestFit="1" customWidth="1"/>
    <col min="16135" max="16137" width="12.7109375" bestFit="1" customWidth="1"/>
  </cols>
  <sheetData>
    <row r="1" spans="1:10" x14ac:dyDescent="0.25">
      <c r="A1" t="s">
        <v>131</v>
      </c>
    </row>
    <row r="3" spans="1:10" x14ac:dyDescent="0.25">
      <c r="A3" s="32" t="s">
        <v>71</v>
      </c>
      <c r="B3" s="32"/>
      <c r="C3" s="32" t="s">
        <v>67</v>
      </c>
      <c r="D3" s="32" t="s">
        <v>72</v>
      </c>
      <c r="E3" s="32" t="s">
        <v>132</v>
      </c>
      <c r="F3" s="32" t="s">
        <v>133</v>
      </c>
      <c r="G3" s="32" t="s">
        <v>134</v>
      </c>
      <c r="H3" s="32" t="s">
        <v>73</v>
      </c>
      <c r="I3" s="32" t="s">
        <v>74</v>
      </c>
      <c r="J3" s="32" t="s">
        <v>149</v>
      </c>
    </row>
    <row r="4" spans="1:10" x14ac:dyDescent="0.25">
      <c r="A4" s="33" t="s">
        <v>75</v>
      </c>
      <c r="B4" s="33"/>
      <c r="C4" s="33" t="s">
        <v>76</v>
      </c>
      <c r="D4" s="34">
        <v>42704357.090000004</v>
      </c>
      <c r="E4" s="35">
        <v>0</v>
      </c>
      <c r="F4" s="35">
        <v>0</v>
      </c>
      <c r="G4" s="34">
        <v>12864850</v>
      </c>
      <c r="H4" s="34">
        <v>12864850</v>
      </c>
      <c r="I4" s="34">
        <v>29839507.09</v>
      </c>
      <c r="J4" s="42"/>
    </row>
    <row r="5" spans="1:10" x14ac:dyDescent="0.25">
      <c r="A5" s="33" t="s">
        <v>77</v>
      </c>
      <c r="B5" s="33"/>
      <c r="C5" s="33" t="s">
        <v>78</v>
      </c>
      <c r="D5" s="34">
        <v>16254800</v>
      </c>
      <c r="E5" s="35">
        <v>0</v>
      </c>
      <c r="F5" s="35">
        <v>0</v>
      </c>
      <c r="G5" s="34">
        <v>3506460</v>
      </c>
      <c r="H5" s="34">
        <v>3506460</v>
      </c>
      <c r="I5" s="34">
        <v>12748340</v>
      </c>
      <c r="J5" s="42"/>
    </row>
    <row r="6" spans="1:10" x14ac:dyDescent="0.25">
      <c r="A6" s="33" t="s">
        <v>79</v>
      </c>
      <c r="B6" s="33"/>
      <c r="C6" s="33" t="s">
        <v>80</v>
      </c>
      <c r="D6" s="34">
        <v>23487396.399999999</v>
      </c>
      <c r="E6" s="35">
        <v>0</v>
      </c>
      <c r="F6" s="35">
        <v>0</v>
      </c>
      <c r="G6" s="34">
        <v>7075667.5</v>
      </c>
      <c r="H6" s="34">
        <v>7075667.5</v>
      </c>
      <c r="I6" s="34">
        <v>16411728.9</v>
      </c>
      <c r="J6" s="42"/>
    </row>
    <row r="7" spans="1:10" x14ac:dyDescent="0.25">
      <c r="A7" s="33" t="s">
        <v>81</v>
      </c>
      <c r="B7" s="33"/>
      <c r="C7" s="33" t="s">
        <v>82</v>
      </c>
      <c r="D7" s="34">
        <v>8415699.8100000005</v>
      </c>
      <c r="E7" s="35">
        <v>0</v>
      </c>
      <c r="F7" s="35">
        <v>0</v>
      </c>
      <c r="G7" s="34">
        <v>553673.53</v>
      </c>
      <c r="H7" s="34">
        <v>553673.53</v>
      </c>
      <c r="I7" s="34">
        <v>7862026.2800000003</v>
      </c>
      <c r="J7" s="42"/>
    </row>
    <row r="8" spans="1:10" x14ac:dyDescent="0.25">
      <c r="A8" s="33" t="s">
        <v>83</v>
      </c>
      <c r="B8" s="33"/>
      <c r="C8" s="33" t="s">
        <v>84</v>
      </c>
      <c r="D8" s="34">
        <v>7160815.8799999999</v>
      </c>
      <c r="E8" s="35">
        <v>0</v>
      </c>
      <c r="F8" s="35">
        <v>0</v>
      </c>
      <c r="G8" s="34">
        <v>5471761.1600000001</v>
      </c>
      <c r="H8" s="34">
        <v>5471761.1600000001</v>
      </c>
      <c r="I8" s="34">
        <v>1689054.72</v>
      </c>
      <c r="J8" s="42"/>
    </row>
    <row r="9" spans="1:10" x14ac:dyDescent="0.25">
      <c r="A9" s="33" t="s">
        <v>85</v>
      </c>
      <c r="B9" s="33"/>
      <c r="C9" s="33" t="s">
        <v>86</v>
      </c>
      <c r="D9" s="34">
        <v>11385068</v>
      </c>
      <c r="E9" s="35">
        <v>0</v>
      </c>
      <c r="F9" s="35">
        <v>0</v>
      </c>
      <c r="G9" s="34">
        <v>2857132</v>
      </c>
      <c r="H9" s="34">
        <v>2857132</v>
      </c>
      <c r="I9" s="34">
        <v>8527936</v>
      </c>
      <c r="J9" s="42"/>
    </row>
    <row r="10" spans="1:10" x14ac:dyDescent="0.25">
      <c r="A10" s="33" t="s">
        <v>87</v>
      </c>
      <c r="B10" s="33"/>
      <c r="C10" s="33" t="s">
        <v>88</v>
      </c>
      <c r="D10" s="34">
        <v>9643706.3100000005</v>
      </c>
      <c r="E10" s="34">
        <v>648145.5</v>
      </c>
      <c r="F10" s="35">
        <v>0</v>
      </c>
      <c r="G10" s="34">
        <v>3118021.92</v>
      </c>
      <c r="H10" s="34">
        <v>3118021.92</v>
      </c>
      <c r="I10" s="34">
        <v>5877538.8899999997</v>
      </c>
      <c r="J10" s="42"/>
    </row>
    <row r="11" spans="1:10" x14ac:dyDescent="0.25">
      <c r="A11" s="33" t="s">
        <v>89</v>
      </c>
      <c r="B11" s="33"/>
      <c r="C11" s="33" t="s">
        <v>90</v>
      </c>
      <c r="D11" s="34">
        <v>1514886.56</v>
      </c>
      <c r="E11" s="34">
        <v>104991.17</v>
      </c>
      <c r="F11" s="35">
        <v>0</v>
      </c>
      <c r="G11" s="34">
        <v>458843.99</v>
      </c>
      <c r="H11" s="34">
        <v>458843.99</v>
      </c>
      <c r="I11" s="34">
        <v>951051.4</v>
      </c>
      <c r="J11" s="42"/>
    </row>
    <row r="12" spans="1:10" x14ac:dyDescent="0.25">
      <c r="A12" s="33" t="s">
        <v>91</v>
      </c>
      <c r="B12" s="33"/>
      <c r="C12" s="33" t="s">
        <v>92</v>
      </c>
      <c r="D12" s="34">
        <v>5049621.87</v>
      </c>
      <c r="E12" s="34">
        <v>349970.58</v>
      </c>
      <c r="F12" s="35">
        <v>0</v>
      </c>
      <c r="G12" s="34">
        <v>1529479.92</v>
      </c>
      <c r="H12" s="34">
        <v>1529479.92</v>
      </c>
      <c r="I12" s="34">
        <v>3170171.37</v>
      </c>
      <c r="J12" s="42"/>
    </row>
    <row r="13" spans="1:10" x14ac:dyDescent="0.25">
      <c r="A13" s="33" t="s">
        <v>93</v>
      </c>
      <c r="B13" s="33"/>
      <c r="C13" s="33" t="s">
        <v>94</v>
      </c>
      <c r="D13" s="34">
        <v>252481.09</v>
      </c>
      <c r="E13" s="34">
        <v>17498.53</v>
      </c>
      <c r="F13" s="35">
        <v>0</v>
      </c>
      <c r="G13" s="34">
        <v>76474.009999999995</v>
      </c>
      <c r="H13" s="34">
        <v>76474.009999999995</v>
      </c>
      <c r="I13" s="34">
        <v>158508.54999999999</v>
      </c>
      <c r="J13" s="42"/>
    </row>
    <row r="14" spans="1:10" x14ac:dyDescent="0.25">
      <c r="A14" s="33" t="s">
        <v>95</v>
      </c>
      <c r="B14" s="33"/>
      <c r="C14" s="33" t="s">
        <v>96</v>
      </c>
      <c r="D14" s="34">
        <v>4838609.21</v>
      </c>
      <c r="E14" s="34">
        <v>355570.1</v>
      </c>
      <c r="F14" s="35">
        <v>0</v>
      </c>
      <c r="G14" s="34">
        <v>1258644.1200000001</v>
      </c>
      <c r="H14" s="34">
        <v>1258644.1200000001</v>
      </c>
      <c r="I14" s="34">
        <v>3224394.99</v>
      </c>
      <c r="J14" s="42"/>
    </row>
    <row r="15" spans="1:10" x14ac:dyDescent="0.25">
      <c r="A15" s="33" t="s">
        <v>97</v>
      </c>
      <c r="B15" s="33"/>
      <c r="C15" s="33" t="s">
        <v>98</v>
      </c>
      <c r="D15" s="34">
        <v>1514886.56</v>
      </c>
      <c r="E15" s="34">
        <v>104991.17</v>
      </c>
      <c r="F15" s="35">
        <v>0</v>
      </c>
      <c r="G15" s="34">
        <v>458843.99</v>
      </c>
      <c r="H15" s="34">
        <v>458843.99</v>
      </c>
      <c r="I15" s="34">
        <v>951051.4</v>
      </c>
      <c r="J15" s="42"/>
    </row>
    <row r="16" spans="1:10" x14ac:dyDescent="0.25">
      <c r="A16" s="33" t="s">
        <v>99</v>
      </c>
      <c r="B16" s="33"/>
      <c r="C16" s="33" t="s">
        <v>100</v>
      </c>
      <c r="D16" s="34">
        <v>3029773.12</v>
      </c>
      <c r="E16" s="34">
        <v>209982.35</v>
      </c>
      <c r="F16" s="35">
        <v>0</v>
      </c>
      <c r="G16" s="34">
        <v>917687.94</v>
      </c>
      <c r="H16" s="34">
        <v>917687.94</v>
      </c>
      <c r="I16" s="34">
        <v>1902102.83</v>
      </c>
      <c r="J16" s="42"/>
    </row>
    <row r="17" spans="1:10" x14ac:dyDescent="0.25">
      <c r="A17" s="33" t="s">
        <v>101</v>
      </c>
      <c r="B17" s="33"/>
      <c r="C17" s="33" t="s">
        <v>102</v>
      </c>
      <c r="D17" s="34">
        <v>252481.09</v>
      </c>
      <c r="E17" s="34">
        <v>17498.53</v>
      </c>
      <c r="F17" s="35">
        <v>0</v>
      </c>
      <c r="G17" s="34">
        <v>76474.009999999995</v>
      </c>
      <c r="H17" s="34">
        <v>76474.009999999995</v>
      </c>
      <c r="I17" s="34">
        <v>158508.54999999999</v>
      </c>
      <c r="J17" s="42"/>
    </row>
    <row r="18" spans="1:10" x14ac:dyDescent="0.25">
      <c r="A18" s="33" t="s">
        <v>103</v>
      </c>
      <c r="B18" s="33"/>
      <c r="C18" s="33" t="s">
        <v>104</v>
      </c>
      <c r="D18" s="34">
        <v>5382896.9100000001</v>
      </c>
      <c r="E18" s="34">
        <v>373068.63</v>
      </c>
      <c r="F18" s="35">
        <v>0</v>
      </c>
      <c r="G18" s="34">
        <v>1292035.53</v>
      </c>
      <c r="H18" s="34">
        <v>1292035.53</v>
      </c>
      <c r="I18" s="34">
        <v>3717792.75</v>
      </c>
      <c r="J18" s="42"/>
    </row>
    <row r="19" spans="1:10" x14ac:dyDescent="0.25">
      <c r="A19" s="36" t="s">
        <v>135</v>
      </c>
      <c r="B19" s="36"/>
      <c r="C19" s="33"/>
      <c r="D19" s="37">
        <f t="shared" ref="D19:I19" si="0">SUM(D4:D18)</f>
        <v>140887479.90000001</v>
      </c>
      <c r="E19" s="37">
        <f t="shared" si="0"/>
        <v>2181716.56</v>
      </c>
      <c r="F19" s="37">
        <f t="shared" si="0"/>
        <v>0</v>
      </c>
      <c r="G19" s="37">
        <f t="shared" si="0"/>
        <v>41516049.619999997</v>
      </c>
      <c r="H19" s="37">
        <f t="shared" si="0"/>
        <v>41516049.619999997</v>
      </c>
      <c r="I19" s="37">
        <f t="shared" si="0"/>
        <v>97189713.720000014</v>
      </c>
      <c r="J19" s="42"/>
    </row>
    <row r="20" spans="1:10" x14ac:dyDescent="0.25">
      <c r="A20" s="33" t="s">
        <v>105</v>
      </c>
      <c r="B20" s="33"/>
      <c r="C20" s="33" t="s">
        <v>69</v>
      </c>
      <c r="D20" s="34">
        <v>482184</v>
      </c>
      <c r="E20" s="35">
        <v>0</v>
      </c>
      <c r="F20" s="35">
        <v>0</v>
      </c>
      <c r="G20" s="34">
        <v>18650</v>
      </c>
      <c r="H20" s="34">
        <v>18650</v>
      </c>
      <c r="I20" s="34">
        <v>463534</v>
      </c>
      <c r="J20" s="42"/>
    </row>
    <row r="21" spans="1:10" x14ac:dyDescent="0.25">
      <c r="A21" s="33" t="s">
        <v>106</v>
      </c>
      <c r="B21" s="33"/>
      <c r="C21" s="33" t="s">
        <v>107</v>
      </c>
      <c r="D21" s="34">
        <v>530000</v>
      </c>
      <c r="E21" s="34">
        <v>530000</v>
      </c>
      <c r="F21" s="35">
        <v>0</v>
      </c>
      <c r="G21" s="35">
        <v>0</v>
      </c>
      <c r="H21" s="35">
        <v>0</v>
      </c>
      <c r="I21" s="35">
        <v>0</v>
      </c>
      <c r="J21" s="42"/>
    </row>
    <row r="22" spans="1:10" ht="63.75" x14ac:dyDescent="0.25">
      <c r="A22" s="38" t="s">
        <v>136</v>
      </c>
      <c r="B22" s="38" t="s">
        <v>123</v>
      </c>
      <c r="C22" s="33"/>
      <c r="D22" s="37">
        <f t="shared" ref="D22:I22" si="1">SUM(D20:D21)</f>
        <v>1012184</v>
      </c>
      <c r="E22" s="37">
        <f t="shared" si="1"/>
        <v>530000</v>
      </c>
      <c r="F22" s="37">
        <f t="shared" si="1"/>
        <v>0</v>
      </c>
      <c r="G22" s="37">
        <f t="shared" si="1"/>
        <v>18650</v>
      </c>
      <c r="H22" s="37">
        <f t="shared" si="1"/>
        <v>18650</v>
      </c>
      <c r="I22" s="37">
        <f t="shared" si="1"/>
        <v>463534</v>
      </c>
      <c r="J22" s="42"/>
    </row>
    <row r="23" spans="1:10" x14ac:dyDescent="0.25">
      <c r="A23" s="33" t="s">
        <v>108</v>
      </c>
      <c r="B23" s="33"/>
      <c r="C23" s="33" t="s">
        <v>109</v>
      </c>
      <c r="D23" s="34">
        <v>20000</v>
      </c>
      <c r="E23" s="35">
        <v>0</v>
      </c>
      <c r="F23" s="35">
        <v>0</v>
      </c>
      <c r="G23" s="35">
        <v>0</v>
      </c>
      <c r="H23" s="35">
        <v>0</v>
      </c>
      <c r="I23" s="34">
        <v>20000</v>
      </c>
      <c r="J23" s="42"/>
    </row>
    <row r="24" spans="1:10" x14ac:dyDescent="0.25">
      <c r="A24" s="33" t="s">
        <v>110</v>
      </c>
      <c r="B24" s="33"/>
      <c r="C24" s="33" t="s">
        <v>69</v>
      </c>
      <c r="D24" s="34">
        <v>321456</v>
      </c>
      <c r="E24" s="35">
        <v>0</v>
      </c>
      <c r="F24" s="35">
        <v>0</v>
      </c>
      <c r="G24" s="34">
        <v>8350</v>
      </c>
      <c r="H24" s="34">
        <v>8350</v>
      </c>
      <c r="I24" s="34">
        <v>313106</v>
      </c>
      <c r="J24" s="42"/>
    </row>
    <row r="25" spans="1:10" ht="102" x14ac:dyDescent="0.25">
      <c r="A25" s="38" t="s">
        <v>137</v>
      </c>
      <c r="B25" s="38" t="s">
        <v>138</v>
      </c>
      <c r="C25" s="33"/>
      <c r="D25" s="37">
        <f t="shared" ref="D25:I25" si="2">SUM(D23:D24)</f>
        <v>341456</v>
      </c>
      <c r="E25" s="37">
        <f t="shared" si="2"/>
        <v>0</v>
      </c>
      <c r="F25" s="37">
        <f t="shared" si="2"/>
        <v>0</v>
      </c>
      <c r="G25" s="37">
        <f t="shared" si="2"/>
        <v>8350</v>
      </c>
      <c r="H25" s="37">
        <f t="shared" si="2"/>
        <v>8350</v>
      </c>
      <c r="I25" s="37">
        <f t="shared" si="2"/>
        <v>333106</v>
      </c>
      <c r="J25" s="42"/>
    </row>
    <row r="26" spans="1:10" x14ac:dyDescent="0.25">
      <c r="A26" s="33" t="s">
        <v>111</v>
      </c>
      <c r="B26" s="33"/>
      <c r="C26" s="33" t="s">
        <v>69</v>
      </c>
      <c r="D26" s="34">
        <v>482184</v>
      </c>
      <c r="E26" s="35">
        <v>0</v>
      </c>
      <c r="F26" s="35">
        <v>0</v>
      </c>
      <c r="G26" s="35">
        <v>0</v>
      </c>
      <c r="H26" s="35">
        <v>0</v>
      </c>
      <c r="I26" s="34">
        <v>482184</v>
      </c>
      <c r="J26" s="42"/>
    </row>
    <row r="27" spans="1:10" x14ac:dyDescent="0.25">
      <c r="A27" s="33" t="s">
        <v>139</v>
      </c>
      <c r="B27" s="33"/>
      <c r="C27" s="33" t="s">
        <v>140</v>
      </c>
      <c r="D27" s="35">
        <v>0</v>
      </c>
      <c r="E27" s="35">
        <v>0</v>
      </c>
      <c r="F27" s="35">
        <v>0</v>
      </c>
      <c r="G27" s="35">
        <v>0</v>
      </c>
      <c r="H27" s="35">
        <v>0</v>
      </c>
      <c r="I27" s="35">
        <v>0</v>
      </c>
      <c r="J27" s="42"/>
    </row>
    <row r="28" spans="1:10" x14ac:dyDescent="0.25">
      <c r="A28" s="33" t="s">
        <v>112</v>
      </c>
      <c r="B28" s="33"/>
      <c r="C28" s="33" t="s">
        <v>70</v>
      </c>
      <c r="D28" s="34">
        <v>600000</v>
      </c>
      <c r="E28" s="34">
        <v>600000</v>
      </c>
      <c r="F28" s="35">
        <v>0</v>
      </c>
      <c r="G28" s="35">
        <v>0</v>
      </c>
      <c r="H28" s="35">
        <v>0</v>
      </c>
      <c r="I28" s="35">
        <v>0</v>
      </c>
      <c r="J28" s="42"/>
    </row>
    <row r="29" spans="1:10" ht="38.25" x14ac:dyDescent="0.25">
      <c r="A29" s="38" t="s">
        <v>141</v>
      </c>
      <c r="B29" s="38" t="s">
        <v>31</v>
      </c>
      <c r="C29" s="33"/>
      <c r="D29" s="37">
        <f t="shared" ref="D29:I29" si="3">SUM(D26:D28)</f>
        <v>1082184</v>
      </c>
      <c r="E29" s="37">
        <f t="shared" si="3"/>
        <v>600000</v>
      </c>
      <c r="F29" s="37">
        <f t="shared" si="3"/>
        <v>0</v>
      </c>
      <c r="G29" s="37">
        <f t="shared" si="3"/>
        <v>0</v>
      </c>
      <c r="H29" s="37">
        <f t="shared" si="3"/>
        <v>0</v>
      </c>
      <c r="I29" s="37">
        <f t="shared" si="3"/>
        <v>482184</v>
      </c>
      <c r="J29" s="42"/>
    </row>
    <row r="30" spans="1:10" x14ac:dyDescent="0.25">
      <c r="A30" s="33" t="s">
        <v>113</v>
      </c>
      <c r="B30" s="33"/>
      <c r="C30" s="33" t="s">
        <v>114</v>
      </c>
      <c r="D30" s="34">
        <v>48000</v>
      </c>
      <c r="E30" s="35">
        <v>0</v>
      </c>
      <c r="F30" s="35">
        <v>0</v>
      </c>
      <c r="G30" s="34">
        <v>6480</v>
      </c>
      <c r="H30" s="34">
        <v>6480</v>
      </c>
      <c r="I30" s="34">
        <v>41520</v>
      </c>
      <c r="J30" s="42"/>
    </row>
    <row r="31" spans="1:10" x14ac:dyDescent="0.25">
      <c r="A31" s="33" t="s">
        <v>115</v>
      </c>
      <c r="B31" s="33"/>
      <c r="C31" s="33" t="s">
        <v>116</v>
      </c>
      <c r="D31" s="34">
        <v>160728</v>
      </c>
      <c r="E31" s="35">
        <v>0</v>
      </c>
      <c r="F31" s="35">
        <v>0</v>
      </c>
      <c r="G31" s="34">
        <v>8350</v>
      </c>
      <c r="H31" s="34">
        <v>8350</v>
      </c>
      <c r="I31" s="34">
        <v>152378</v>
      </c>
      <c r="J31" s="42"/>
    </row>
    <row r="32" spans="1:10" ht="60" x14ac:dyDescent="0.25">
      <c r="A32" s="39" t="s">
        <v>142</v>
      </c>
      <c r="B32" s="36" t="s">
        <v>130</v>
      </c>
      <c r="C32" s="40"/>
      <c r="D32" s="37">
        <f t="shared" ref="D32:I32" si="4">SUM(D30:D31)</f>
        <v>208728</v>
      </c>
      <c r="E32" s="37">
        <f t="shared" si="4"/>
        <v>0</v>
      </c>
      <c r="F32" s="37">
        <f t="shared" si="4"/>
        <v>0</v>
      </c>
      <c r="G32" s="37">
        <f t="shared" si="4"/>
        <v>14830</v>
      </c>
      <c r="H32" s="37">
        <f t="shared" si="4"/>
        <v>14830</v>
      </c>
      <c r="I32" s="37">
        <f t="shared" si="4"/>
        <v>193898</v>
      </c>
      <c r="J32" s="42"/>
    </row>
    <row r="33" spans="1:10" x14ac:dyDescent="0.25">
      <c r="A33" s="33" t="s">
        <v>117</v>
      </c>
      <c r="B33" s="33"/>
      <c r="C33" s="33" t="s">
        <v>118</v>
      </c>
      <c r="D33" s="34">
        <v>224000</v>
      </c>
      <c r="E33" s="35">
        <v>0</v>
      </c>
      <c r="F33" s="35">
        <v>0</v>
      </c>
      <c r="G33" s="34">
        <v>2130</v>
      </c>
      <c r="H33" s="34">
        <v>2130</v>
      </c>
      <c r="I33" s="34">
        <v>221870</v>
      </c>
      <c r="J33" s="42"/>
    </row>
    <row r="34" spans="1:10" ht="90" x14ac:dyDescent="0.25">
      <c r="A34" s="39" t="s">
        <v>143</v>
      </c>
      <c r="B34" s="36" t="s">
        <v>42</v>
      </c>
      <c r="C34" s="40"/>
      <c r="D34" s="37">
        <f t="shared" ref="D34:I34" si="5">SUM(D33)</f>
        <v>224000</v>
      </c>
      <c r="E34" s="37">
        <f t="shared" si="5"/>
        <v>0</v>
      </c>
      <c r="F34" s="37">
        <f t="shared" si="5"/>
        <v>0</v>
      </c>
      <c r="G34" s="37">
        <f t="shared" si="5"/>
        <v>2130</v>
      </c>
      <c r="H34" s="37">
        <f t="shared" si="5"/>
        <v>2130</v>
      </c>
      <c r="I34" s="37">
        <f t="shared" si="5"/>
        <v>221870</v>
      </c>
      <c r="J34" s="42"/>
    </row>
    <row r="35" spans="1:10" x14ac:dyDescent="0.25">
      <c r="A35" s="33" t="s">
        <v>144</v>
      </c>
      <c r="B35" s="33"/>
      <c r="C35" s="33" t="s">
        <v>69</v>
      </c>
      <c r="D35" s="35">
        <v>0</v>
      </c>
      <c r="E35" s="35">
        <v>0</v>
      </c>
      <c r="F35" s="35">
        <v>0</v>
      </c>
      <c r="G35" s="35">
        <v>0</v>
      </c>
      <c r="H35" s="35">
        <v>0</v>
      </c>
      <c r="I35" s="35">
        <v>0</v>
      </c>
      <c r="J35" s="42"/>
    </row>
    <row r="36" spans="1:10" x14ac:dyDescent="0.25">
      <c r="A36" s="33" t="s">
        <v>145</v>
      </c>
      <c r="B36" s="33"/>
      <c r="C36" s="33" t="s">
        <v>146</v>
      </c>
      <c r="D36" s="35">
        <v>0</v>
      </c>
      <c r="E36" s="35">
        <v>0</v>
      </c>
      <c r="F36" s="35">
        <v>0</v>
      </c>
      <c r="G36" s="35">
        <v>0</v>
      </c>
      <c r="H36" s="35">
        <v>0</v>
      </c>
      <c r="I36" s="35">
        <v>0</v>
      </c>
      <c r="J36" s="42"/>
    </row>
    <row r="37" spans="1:10" ht="30" x14ac:dyDescent="0.25">
      <c r="A37" s="39" t="s">
        <v>147</v>
      </c>
      <c r="B37" s="36"/>
      <c r="C37" s="40"/>
      <c r="D37" s="41">
        <f t="shared" ref="D37:I37" si="6">SUM(D35:D36)</f>
        <v>0</v>
      </c>
      <c r="E37" s="41">
        <f t="shared" si="6"/>
        <v>0</v>
      </c>
      <c r="F37" s="41">
        <f t="shared" si="6"/>
        <v>0</v>
      </c>
      <c r="G37" s="41">
        <f t="shared" si="6"/>
        <v>0</v>
      </c>
      <c r="H37" s="41">
        <f t="shared" si="6"/>
        <v>0</v>
      </c>
      <c r="I37" s="41">
        <f t="shared" si="6"/>
        <v>0</v>
      </c>
      <c r="J37" s="42"/>
    </row>
    <row r="38" spans="1:10" x14ac:dyDescent="0.25">
      <c r="A38" s="33" t="s">
        <v>119</v>
      </c>
      <c r="B38" s="33"/>
      <c r="C38" s="33" t="s">
        <v>120</v>
      </c>
      <c r="D38" s="34">
        <v>48000</v>
      </c>
      <c r="E38" s="35">
        <v>0</v>
      </c>
      <c r="F38" s="35">
        <v>0</v>
      </c>
      <c r="G38" s="35">
        <v>0</v>
      </c>
      <c r="H38" s="35">
        <v>0</v>
      </c>
      <c r="I38" s="34">
        <v>48000</v>
      </c>
      <c r="J38" s="42"/>
    </row>
    <row r="39" spans="1:10" x14ac:dyDescent="0.25">
      <c r="A39" s="33" t="s">
        <v>121</v>
      </c>
      <c r="B39" s="33"/>
      <c r="C39" s="33" t="s">
        <v>116</v>
      </c>
      <c r="D39" s="34">
        <v>459000</v>
      </c>
      <c r="E39" s="35">
        <v>0</v>
      </c>
      <c r="F39" s="35">
        <v>0</v>
      </c>
      <c r="G39" s="34">
        <v>46600</v>
      </c>
      <c r="H39" s="34">
        <v>46600</v>
      </c>
      <c r="I39" s="34">
        <v>412400</v>
      </c>
      <c r="J39" s="42"/>
    </row>
    <row r="40" spans="1:10" ht="25.5" x14ac:dyDescent="0.25">
      <c r="A40" s="38" t="s">
        <v>148</v>
      </c>
      <c r="B40" s="38"/>
      <c r="C40" s="42"/>
      <c r="D40" s="43">
        <f t="shared" ref="D40:I40" si="7">SUM(D38:D39)</f>
        <v>507000</v>
      </c>
      <c r="E40" s="43">
        <f t="shared" si="7"/>
        <v>0</v>
      </c>
      <c r="F40" s="43">
        <f t="shared" si="7"/>
        <v>0</v>
      </c>
      <c r="G40" s="43">
        <f t="shared" si="7"/>
        <v>46600</v>
      </c>
      <c r="H40" s="43">
        <f t="shared" si="7"/>
        <v>46600</v>
      </c>
      <c r="I40" s="43">
        <f t="shared" si="7"/>
        <v>460400</v>
      </c>
      <c r="J40" s="42"/>
    </row>
    <row r="41" spans="1:10" x14ac:dyDescent="0.25">
      <c r="D41" s="43">
        <f t="shared" ref="D41:I41" si="8">+D19+D22+D25+D29+D32+D34+D37+D40</f>
        <v>144263031.90000001</v>
      </c>
      <c r="E41" s="43">
        <f t="shared" si="8"/>
        <v>3311716.56</v>
      </c>
      <c r="F41" s="43">
        <f t="shared" si="8"/>
        <v>0</v>
      </c>
      <c r="G41" s="43">
        <f t="shared" si="8"/>
        <v>41606609.619999997</v>
      </c>
      <c r="H41" s="43">
        <f t="shared" si="8"/>
        <v>41606609.619999997</v>
      </c>
      <c r="I41" s="43">
        <f t="shared" si="8"/>
        <v>99344705.720000014</v>
      </c>
      <c r="J41" s="42"/>
    </row>
  </sheetData>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POI 2019 </vt:lpstr>
      <vt:lpstr>Presupuesto </vt:lpstr>
      <vt:lpstr>Presupuesto 2016</vt:lpstr>
      <vt:lpstr>POI DPI 2015</vt:lpstr>
      <vt:lpstr>Presup DPI 2015</vt:lpstr>
      <vt:lpstr>Modificación 2015</vt:lpstr>
      <vt:lpstr>'POI 2019 '!Área_de_impresión</vt:lpstr>
      <vt:lpstr>'POI 2019 '!Títulos_a_imprimir</vt:lpstr>
      <vt:lpstr>'POI DPI 2015'!Títulos_a_imprimir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2018-09-05T20:23:03Z</cp:lastPrinted>
  <dcterms:created xsi:type="dcterms:W3CDTF">2015-05-11T15:30:05Z</dcterms:created>
  <dcterms:modified xsi:type="dcterms:W3CDTF">2019-10-08T18:00:16Z</dcterms:modified>
</cp:coreProperties>
</file>